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mc:AlternateContent xmlns:mc="http://schemas.openxmlformats.org/markup-compatibility/2006">
    <mc:Choice Requires="x15">
      <x15ac:absPath xmlns:x15ac="http://schemas.microsoft.com/office/spreadsheetml/2010/11/ac" url="W:\Regulatory Affairs\Dept PC Backup\Monthly Elec &amp; Gas Rates\At a glance\2025\2025 Website\"/>
    </mc:Choice>
  </mc:AlternateContent>
  <xr:revisionPtr revIDLastSave="0" documentId="13_ncr:1_{A7B22CA5-9F0A-49C0-B4DF-5E9B96E6EF12}" xr6:coauthVersionLast="47" xr6:coauthVersionMax="47" xr10:uidLastSave="{00000000-0000-0000-0000-000000000000}"/>
  <bookViews>
    <workbookView xWindow="-120" yWindow="-120" windowWidth="29040" windowHeight="15840" xr2:uid="{00000000-000D-0000-FFFF-FFFF00000000}"/>
  </bookViews>
  <sheets>
    <sheet name="Rate Summary" sheetId="4" r:id="rId1"/>
    <sheet name="Current Rate Sheet" sheetId="1" r:id="rId2"/>
  </sheets>
  <definedNames>
    <definedName name="_xlnm.Print_Area" localSheetId="1">'Current Rate Sheet'!$A$2:$N$73</definedName>
  </definedNames>
  <calcPr calcId="191029" iterate="1" iterateCount="100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7" i="4" l="1"/>
  <c r="E93" i="4" l="1"/>
  <c r="D152" i="4" l="1"/>
  <c r="E206" i="4" l="1"/>
  <c r="E205" i="4"/>
  <c r="E204" i="4"/>
  <c r="E203" i="4"/>
  <c r="E202" i="4"/>
  <c r="E201" i="4"/>
  <c r="E200" i="4"/>
  <c r="F200" i="4" s="1"/>
  <c r="E199" i="4"/>
  <c r="E190" i="4"/>
  <c r="E189" i="4"/>
  <c r="E188" i="4"/>
  <c r="E187" i="4"/>
  <c r="E186" i="4"/>
  <c r="E185" i="4"/>
  <c r="E184" i="4"/>
  <c r="F184" i="4" s="1"/>
  <c r="E183" i="4"/>
  <c r="E136" i="4" l="1"/>
  <c r="E135" i="4"/>
  <c r="E72" i="4"/>
  <c r="E52" i="1" l="1"/>
  <c r="E51" i="1"/>
  <c r="E50" i="1"/>
  <c r="E49" i="1"/>
  <c r="E48" i="1"/>
  <c r="E47" i="1"/>
  <c r="E46" i="1"/>
  <c r="E45" i="1"/>
  <c r="C14" i="1" l="1"/>
  <c r="C13" i="1"/>
  <c r="C12" i="1"/>
  <c r="B3" i="4"/>
  <c r="E153" i="4"/>
  <c r="E152" i="4"/>
  <c r="E111" i="4"/>
  <c r="E90" i="4"/>
  <c r="L74" i="4"/>
  <c r="E37" i="4"/>
  <c r="E52" i="4"/>
  <c r="E20" i="4"/>
  <c r="E19" i="4"/>
  <c r="E108" i="4" l="1"/>
  <c r="E87" i="4"/>
  <c r="L69" i="4" l="1"/>
  <c r="E130" i="4" l="1"/>
  <c r="E149" i="4"/>
  <c r="E49" i="4"/>
  <c r="E14" i="4"/>
  <c r="N6" i="4" s="1"/>
  <c r="E69" i="4"/>
  <c r="E32" i="4"/>
  <c r="E112" i="4" l="1"/>
  <c r="E89" i="4"/>
  <c r="E113" i="4"/>
  <c r="E110" i="4"/>
  <c r="C11" i="1"/>
  <c r="E92" i="4"/>
  <c r="E91" i="4"/>
  <c r="E86" i="4" l="1"/>
  <c r="E95" i="4" l="1"/>
  <c r="E115" i="4"/>
  <c r="E96" i="4" l="1"/>
  <c r="D118" i="4"/>
  <c r="E12" i="1" s="1"/>
  <c r="G115" i="4"/>
  <c r="E114" i="4"/>
  <c r="G12" i="1"/>
  <c r="D99" i="4" l="1"/>
  <c r="E11" i="1" s="1"/>
  <c r="G11" i="1"/>
  <c r="E94" i="4"/>
  <c r="F11" i="1"/>
  <c r="E88" i="4"/>
  <c r="D98" i="4"/>
  <c r="D11" i="1" s="1"/>
  <c r="F12" i="1"/>
  <c r="E109" i="4"/>
  <c r="D117" i="4"/>
  <c r="D12" i="1" s="1"/>
  <c r="G96" i="4"/>
  <c r="E97" i="4" l="1"/>
  <c r="E116" i="4"/>
  <c r="F109" i="4"/>
  <c r="F88" i="4" l="1"/>
  <c r="F94" i="4"/>
  <c r="F112" i="4"/>
  <c r="F111" i="4"/>
  <c r="F108" i="4"/>
  <c r="F110" i="4"/>
  <c r="F106" i="4"/>
  <c r="F113" i="4"/>
  <c r="F107" i="4"/>
  <c r="F115" i="4"/>
  <c r="F114" i="4"/>
  <c r="F89" i="4"/>
  <c r="F93" i="4"/>
  <c r="F92" i="4"/>
  <c r="F91" i="4"/>
  <c r="F90" i="4"/>
  <c r="F87" i="4"/>
  <c r="F85" i="4"/>
  <c r="F86" i="4"/>
  <c r="F95" i="4"/>
  <c r="F96" i="4"/>
  <c r="F116" i="4" l="1"/>
  <c r="F97" i="4"/>
  <c r="F189" i="4" l="1"/>
  <c r="F202" i="4" l="1"/>
  <c r="F203" i="4"/>
  <c r="F206" i="4" l="1"/>
  <c r="F204" i="4"/>
  <c r="F187" i="4" l="1"/>
  <c r="F190" i="4"/>
  <c r="F186" i="4"/>
  <c r="F199" i="4"/>
  <c r="F183" i="4" l="1"/>
  <c r="E167" i="4" l="1"/>
  <c r="F22" i="1" l="1"/>
  <c r="G22" i="1"/>
  <c r="L67" i="4" l="1"/>
  <c r="E56" i="4" l="1"/>
  <c r="J53" i="1"/>
  <c r="E70" i="4"/>
  <c r="L73" i="4"/>
  <c r="E15" i="4" l="1"/>
  <c r="E11" i="4"/>
  <c r="E36" i="4"/>
  <c r="E18" i="4"/>
  <c r="E54" i="4"/>
  <c r="L70" i="4"/>
  <c r="E17" i="4"/>
  <c r="E71" i="4"/>
  <c r="E154" i="4"/>
  <c r="D173" i="4"/>
  <c r="G21" i="1" s="1"/>
  <c r="E164" i="4"/>
  <c r="D174" i="4"/>
  <c r="F21" i="1" s="1"/>
  <c r="J52" i="1"/>
  <c r="L71" i="4"/>
  <c r="E150" i="4"/>
  <c r="E157" i="4"/>
  <c r="G14" i="1"/>
  <c r="J51" i="1"/>
  <c r="L68" i="4"/>
  <c r="E16" i="4"/>
  <c r="G10" i="1"/>
  <c r="E131" i="4"/>
  <c r="E50" i="4"/>
  <c r="E74" i="4"/>
  <c r="E134" i="4"/>
  <c r="E51" i="4"/>
  <c r="E132" i="4"/>
  <c r="E146" i="4"/>
  <c r="E67" i="4"/>
  <c r="E76" i="4"/>
  <c r="E53" i="4"/>
  <c r="D59" i="4" l="1"/>
  <c r="E9" i="1" s="1"/>
  <c r="E33" i="4"/>
  <c r="E128" i="4"/>
  <c r="E34" i="4"/>
  <c r="F39" i="1"/>
  <c r="F41" i="1"/>
  <c r="F38" i="1"/>
  <c r="F40" i="1"/>
  <c r="F37" i="1"/>
  <c r="F29" i="1"/>
  <c r="F26" i="1"/>
  <c r="J54" i="1"/>
  <c r="F48" i="1"/>
  <c r="F32" i="1"/>
  <c r="F34" i="1"/>
  <c r="F51" i="1"/>
  <c r="F28" i="1"/>
  <c r="F46" i="1"/>
  <c r="F50" i="1"/>
  <c r="F36" i="1"/>
  <c r="F49" i="1"/>
  <c r="F25" i="1"/>
  <c r="F35" i="1"/>
  <c r="F31" i="1"/>
  <c r="F52" i="1"/>
  <c r="F47" i="1"/>
  <c r="L47" i="1" s="1"/>
  <c r="F30" i="1"/>
  <c r="F45" i="1"/>
  <c r="F27" i="1"/>
  <c r="F33" i="1"/>
  <c r="E48" i="4"/>
  <c r="F9" i="1"/>
  <c r="L72" i="4"/>
  <c r="N73" i="4"/>
  <c r="N7" i="4"/>
  <c r="E47" i="4"/>
  <c r="E151" i="4"/>
  <c r="F188" i="4"/>
  <c r="E66" i="4"/>
  <c r="D78" i="4"/>
  <c r="D10" i="1" s="1"/>
  <c r="G52" i="1"/>
  <c r="G40" i="1"/>
  <c r="G34" i="1"/>
  <c r="G49" i="1"/>
  <c r="J55" i="1"/>
  <c r="G26" i="1"/>
  <c r="G28" i="1"/>
  <c r="G30" i="1"/>
  <c r="G50" i="1"/>
  <c r="G47" i="1"/>
  <c r="G38" i="1"/>
  <c r="G39" i="1"/>
  <c r="G29" i="1"/>
  <c r="G36" i="1"/>
  <c r="G41" i="1"/>
  <c r="G37" i="1"/>
  <c r="G32" i="1"/>
  <c r="G31" i="1"/>
  <c r="G27" i="1"/>
  <c r="G46" i="1"/>
  <c r="G33" i="1"/>
  <c r="G35" i="1"/>
  <c r="G45" i="1"/>
  <c r="G25" i="1"/>
  <c r="G51" i="1"/>
  <c r="G48" i="1"/>
  <c r="F205" i="4"/>
  <c r="E133" i="4"/>
  <c r="G133" i="4"/>
  <c r="E30" i="4"/>
  <c r="G9" i="1"/>
  <c r="G57" i="4"/>
  <c r="E55" i="4"/>
  <c r="E68" i="4"/>
  <c r="F10" i="1"/>
  <c r="E156" i="4"/>
  <c r="G156" i="4"/>
  <c r="G76" i="4"/>
  <c r="E75" i="4"/>
  <c r="E73" i="4"/>
  <c r="D79" i="4"/>
  <c r="E10" i="1" s="1"/>
  <c r="N5" i="4"/>
  <c r="E35" i="4"/>
  <c r="G37" i="4"/>
  <c r="F8" i="1" l="1"/>
  <c r="E31" i="4"/>
  <c r="E129" i="4"/>
  <c r="F13" i="1"/>
  <c r="E13" i="4"/>
  <c r="F7" i="1"/>
  <c r="N47" i="1"/>
  <c r="N48" i="1"/>
  <c r="E147" i="4"/>
  <c r="D159" i="4"/>
  <c r="D14" i="1" s="1"/>
  <c r="D39" i="4"/>
  <c r="D8" i="1" s="1"/>
  <c r="E29" i="4"/>
  <c r="E155" i="4"/>
  <c r="D160" i="4"/>
  <c r="E14" i="1" s="1"/>
  <c r="F185" i="4"/>
  <c r="N6" i="1"/>
  <c r="D192" i="4"/>
  <c r="M6" i="1" s="1"/>
  <c r="E77" i="4"/>
  <c r="E46" i="4"/>
  <c r="D58" i="4"/>
  <c r="D9" i="1" s="1"/>
  <c r="D138" i="4"/>
  <c r="D13" i="1" s="1"/>
  <c r="E127" i="4"/>
  <c r="E148" i="4"/>
  <c r="F14" i="1"/>
  <c r="K47" i="1"/>
  <c r="L48" i="1"/>
  <c r="K48" i="1"/>
  <c r="L66" i="4"/>
  <c r="K76" i="4"/>
  <c r="D208" i="4"/>
  <c r="M9" i="1" s="1"/>
  <c r="N9" i="1"/>
  <c r="F201" i="4"/>
  <c r="E12" i="4"/>
  <c r="D22" i="4"/>
  <c r="D7" i="1" s="1"/>
  <c r="M48" i="1"/>
  <c r="M47" i="1"/>
  <c r="F66" i="4" l="1"/>
  <c r="F75" i="4"/>
  <c r="F207" i="4"/>
  <c r="G201" i="4"/>
  <c r="N8" i="4"/>
  <c r="N11" i="1"/>
  <c r="N14" i="1"/>
  <c r="N12" i="1"/>
  <c r="N13" i="1"/>
  <c r="N15" i="1"/>
  <c r="N10" i="1"/>
  <c r="M15" i="1"/>
  <c r="M12" i="1"/>
  <c r="M10" i="1"/>
  <c r="M11" i="1"/>
  <c r="M13" i="1"/>
  <c r="M14" i="1"/>
  <c r="F72" i="4"/>
  <c r="F65" i="4"/>
  <c r="F69" i="4"/>
  <c r="F70" i="4"/>
  <c r="F74" i="4"/>
  <c r="F67" i="4"/>
  <c r="F76" i="4"/>
  <c r="F71" i="4"/>
  <c r="E137" i="4"/>
  <c r="F127" i="4"/>
  <c r="E158" i="4"/>
  <c r="F68" i="4"/>
  <c r="F73" i="4"/>
  <c r="E57" i="4"/>
  <c r="N4" i="4"/>
  <c r="N10" i="4" s="1"/>
  <c r="E21" i="4"/>
  <c r="L75" i="4"/>
  <c r="M66" i="4"/>
  <c r="F191" i="4"/>
  <c r="G185" i="4"/>
  <c r="E38" i="4"/>
  <c r="F29" i="4"/>
  <c r="F46" i="4" l="1"/>
  <c r="F148" i="4"/>
  <c r="F129" i="4"/>
  <c r="F13" i="4"/>
  <c r="F147" i="4"/>
  <c r="F12" i="4"/>
  <c r="F32" i="4"/>
  <c r="F28" i="4"/>
  <c r="F37" i="4"/>
  <c r="F36" i="4"/>
  <c r="F33" i="4"/>
  <c r="F34" i="4"/>
  <c r="F35" i="4"/>
  <c r="F30" i="4"/>
  <c r="F52" i="4"/>
  <c r="F49" i="4"/>
  <c r="F45" i="4"/>
  <c r="F56" i="4"/>
  <c r="F53" i="4"/>
  <c r="F51" i="4"/>
  <c r="F50" i="4"/>
  <c r="F54" i="4"/>
  <c r="F55" i="4"/>
  <c r="F48" i="4"/>
  <c r="F47" i="4"/>
  <c r="G187" i="4"/>
  <c r="G184" i="4"/>
  <c r="G189" i="4"/>
  <c r="G183" i="4"/>
  <c r="G186" i="4"/>
  <c r="G190" i="4"/>
  <c r="G182" i="4"/>
  <c r="G188" i="4"/>
  <c r="F31" i="4"/>
  <c r="F77" i="4"/>
  <c r="F152" i="4"/>
  <c r="F153" i="4"/>
  <c r="F149" i="4"/>
  <c r="F144" i="4"/>
  <c r="F150" i="4"/>
  <c r="F146" i="4"/>
  <c r="F157" i="4"/>
  <c r="F154" i="4"/>
  <c r="F156" i="4"/>
  <c r="F151" i="4"/>
  <c r="F155" i="4"/>
  <c r="F14" i="4"/>
  <c r="F19" i="4"/>
  <c r="F10" i="4"/>
  <c r="F20" i="4"/>
  <c r="F15" i="4"/>
  <c r="F16" i="4"/>
  <c r="F18" i="4"/>
  <c r="F11" i="4"/>
  <c r="F17" i="4"/>
  <c r="F130" i="4"/>
  <c r="F125" i="4"/>
  <c r="F135" i="4"/>
  <c r="F136" i="4"/>
  <c r="F134" i="4"/>
  <c r="F131" i="4"/>
  <c r="F132" i="4"/>
  <c r="F133" i="4"/>
  <c r="F128" i="4"/>
  <c r="M74" i="4"/>
  <c r="M69" i="4"/>
  <c r="M65" i="4"/>
  <c r="M67" i="4"/>
  <c r="M73" i="4"/>
  <c r="M71" i="4"/>
  <c r="M70" i="4"/>
  <c r="M68" i="4"/>
  <c r="M72" i="4"/>
  <c r="G204" i="4"/>
  <c r="G203" i="4"/>
  <c r="G199" i="4"/>
  <c r="G200" i="4"/>
  <c r="G206" i="4"/>
  <c r="G202" i="4"/>
  <c r="G198" i="4"/>
  <c r="G205" i="4"/>
  <c r="G191" i="4" l="1"/>
  <c r="M75" i="4"/>
  <c r="F38" i="4"/>
  <c r="F57" i="4"/>
  <c r="G207" i="4"/>
  <c r="F21" i="4"/>
  <c r="F158" i="4"/>
  <c r="F137" i="4"/>
</calcChain>
</file>

<file path=xl/sharedStrings.xml><?xml version="1.0" encoding="utf-8"?>
<sst xmlns="http://schemas.openxmlformats.org/spreadsheetml/2006/main" count="585" uniqueCount="293">
  <si>
    <t>Residential</t>
  </si>
  <si>
    <t xml:space="preserve">     Replacing lamps, refractors</t>
  </si>
  <si>
    <t>Customer Owned Lighting</t>
  </si>
  <si>
    <t>LPMNT</t>
  </si>
  <si>
    <t>Residential                                                   $/Month</t>
  </si>
  <si>
    <t>General Service $/Month</t>
  </si>
  <si>
    <t>L010</t>
  </si>
  <si>
    <t>CTCQF-1</t>
  </si>
  <si>
    <t>EUSBC-1</t>
  </si>
  <si>
    <t>Monthly Service Charge</t>
  </si>
  <si>
    <t>N/A</t>
  </si>
  <si>
    <t>Distribution</t>
  </si>
  <si>
    <t>USBC</t>
  </si>
  <si>
    <t>Transmission-Demand</t>
  </si>
  <si>
    <t>Distribution-Demand</t>
  </si>
  <si>
    <t>EDSS-1 Supply</t>
  </si>
  <si>
    <t>EDSS-1 Supply Deferred</t>
  </si>
  <si>
    <t>EDSS-1 Transmission</t>
  </si>
  <si>
    <t>ELDS-1 Distribution</t>
  </si>
  <si>
    <t>Monthly Cost</t>
  </si>
  <si>
    <t>% of Bill</t>
  </si>
  <si>
    <t xml:space="preserve">Supply </t>
  </si>
  <si>
    <t>Deferred Supply</t>
  </si>
  <si>
    <t xml:space="preserve">Transmission </t>
  </si>
  <si>
    <t>BPA-Credit</t>
  </si>
  <si>
    <t xml:space="preserve">CTC-QF </t>
  </si>
  <si>
    <t>GS 1 SECONDARY NON DEMAND</t>
  </si>
  <si>
    <t>Cost Per kWh or kW</t>
  </si>
  <si>
    <t>Supply</t>
  </si>
  <si>
    <t>Distribution-Energy</t>
  </si>
  <si>
    <t xml:space="preserve">USBC </t>
  </si>
  <si>
    <t>GS 1 SECONDARY DEMAND</t>
  </si>
  <si>
    <t>KWH</t>
  </si>
  <si>
    <t>Monthly Natural Gas Bill Components</t>
  </si>
  <si>
    <t>Monthly Service Chrg</t>
  </si>
  <si>
    <t>Monthly Electric Bill Components</t>
  </si>
  <si>
    <t>Subtotal supply $</t>
  </si>
  <si>
    <t>GS 1 PRIMARY DEMAND</t>
  </si>
  <si>
    <t>L020</t>
  </si>
  <si>
    <t xml:space="preserve">STREET LIGHTING RATES </t>
  </si>
  <si>
    <t>Rate ($)/therm</t>
  </si>
  <si>
    <t>GS 2 TRANSMISSION - DEFAULT SUPPLY</t>
  </si>
  <si>
    <t>GS 2 SUBSTATION - DEFAULT SUPPLY</t>
  </si>
  <si>
    <t>RESIDENTIAL</t>
  </si>
  <si>
    <t>Irr. Distribution Service Chg</t>
  </si>
  <si>
    <t xml:space="preserve">Irr. Supply-Energy </t>
  </si>
  <si>
    <t>Irr. Supply Deferred Costs</t>
  </si>
  <si>
    <t>Irr. CTC-QF</t>
  </si>
  <si>
    <t>Irr. Transmission-Energy</t>
  </si>
  <si>
    <t>Irr. Distribution-Energy</t>
  </si>
  <si>
    <t>Irr. USBC</t>
  </si>
  <si>
    <t>IRRIGATION NON DEMAND</t>
  </si>
  <si>
    <t>IRRIGATION DEMAND</t>
  </si>
  <si>
    <t>Irr. Transmission-Demand</t>
  </si>
  <si>
    <t>Irr. Distribution-Demand</t>
  </si>
  <si>
    <t>Transmission -Energy</t>
  </si>
  <si>
    <t xml:space="preserve"> </t>
  </si>
  <si>
    <t xml:space="preserve">     Maintenance of fixture, pole, control, etc. </t>
  </si>
  <si>
    <t>Supply Taxes</t>
  </si>
  <si>
    <t>Delivery Taxes</t>
  </si>
  <si>
    <t>Transmission - Energy</t>
  </si>
  <si>
    <t>Distribution - Energy</t>
  </si>
  <si>
    <t>GS 1 PRIMARY NON-DEMAND</t>
  </si>
  <si>
    <t>Irr. Supply Taxes</t>
  </si>
  <si>
    <t>Irr. Delivery Taxes - Energy</t>
  </si>
  <si>
    <t>Res. Dist.-Service Charge</t>
  </si>
  <si>
    <t>Res. Supply-Commodity</t>
  </si>
  <si>
    <t>Res. Supply Deferred Costs</t>
  </si>
  <si>
    <t>Res. Gas Supply Tax</t>
  </si>
  <si>
    <t>Res. Transmission-Commodity</t>
  </si>
  <si>
    <t>Res. Distribution-Commodity</t>
  </si>
  <si>
    <t>Res. Storage-Commodity</t>
  </si>
  <si>
    <t>Res. USBC</t>
  </si>
  <si>
    <t>GS Supply-Commodity</t>
  </si>
  <si>
    <t>GS Supply Deferred Costs</t>
  </si>
  <si>
    <t>GS Supply Tax</t>
  </si>
  <si>
    <t>GS Transmission-Commodity</t>
  </si>
  <si>
    <t>GS Distribution-Commodity</t>
  </si>
  <si>
    <t>GS Storage-Commodity</t>
  </si>
  <si>
    <t>GS USBC</t>
  </si>
  <si>
    <t>Dist.-Service Charge</t>
  </si>
  <si>
    <t>EDSS-1 Supply  Tax</t>
  </si>
  <si>
    <t>ELDS- Transmission Tax</t>
  </si>
  <si>
    <t>ELDS- Distribution Tax</t>
  </si>
  <si>
    <t>TOTAL RESIDENTIAL $kWh</t>
  </si>
  <si>
    <t>TOTAL COMMERCIAL  $/kWh</t>
  </si>
  <si>
    <t>Monthly kWh at 350 hours/month</t>
  </si>
  <si>
    <t>Transmission Energy Tax</t>
  </si>
  <si>
    <t>Transmission Demand Tax</t>
  </si>
  <si>
    <t>Distribution Energy Tax</t>
  </si>
  <si>
    <t>Res Distribution, Trans, Storage Delivery Tax</t>
  </si>
  <si>
    <t>GS Distribution, Trans, Storage Delivery Tax</t>
  </si>
  <si>
    <t>LED Code</t>
  </si>
  <si>
    <t>LP001   $200-399</t>
  </si>
  <si>
    <t>LP002   $400-599</t>
  </si>
  <si>
    <t>LP003   $600-799</t>
  </si>
  <si>
    <t>LP004   $800-999</t>
  </si>
  <si>
    <t>LP005   $1000-1199</t>
  </si>
  <si>
    <t>LP006   $1200-1399</t>
  </si>
  <si>
    <t>LP007   $1400-1599</t>
  </si>
  <si>
    <t>LP008   $1600-1799</t>
  </si>
  <si>
    <t>LP009   $1800-1999</t>
  </si>
  <si>
    <t>LP010   $2000-2199</t>
  </si>
  <si>
    <t>LP011   $2200-2399</t>
  </si>
  <si>
    <t>LP012   $2400-2599</t>
  </si>
  <si>
    <t>LP013   $2600-2799</t>
  </si>
  <si>
    <t>LP014   $2800-2999</t>
  </si>
  <si>
    <t>LP015   $3000-3199</t>
  </si>
  <si>
    <t>LP016   $3200-3399</t>
  </si>
  <si>
    <t>LP017   $3400-3599</t>
  </si>
  <si>
    <t>LP018   $3600-3799</t>
  </si>
  <si>
    <t>LP019   $3800-3999</t>
  </si>
  <si>
    <t>LP020   $4000-4199</t>
  </si>
  <si>
    <t>LP021   $4200-4399</t>
  </si>
  <si>
    <t>LP022   $4400-4599</t>
  </si>
  <si>
    <t>LP023   $4600-4799</t>
  </si>
  <si>
    <t>LP024   $4800-4999</t>
  </si>
  <si>
    <t>LP025   $5000-5199</t>
  </si>
  <si>
    <t>LP026   $5200-5399</t>
  </si>
  <si>
    <t>LP027   $5400-5599</t>
  </si>
  <si>
    <t>LP028   $5600-5799</t>
  </si>
  <si>
    <t>LP029   $5800-5999</t>
  </si>
  <si>
    <t xml:space="preserve">GS-1 Secondary Non Demand    </t>
  </si>
  <si>
    <t xml:space="preserve">GS-1 Secondary Demand        </t>
  </si>
  <si>
    <t>GS-1 Primary Demand</t>
  </si>
  <si>
    <t>Irrigation Non Demand*</t>
  </si>
  <si>
    <t>Irrigation Demand*</t>
  </si>
  <si>
    <t>Rate Code</t>
  </si>
  <si>
    <t>$/therms</t>
  </si>
  <si>
    <t>Taxes Per Therms</t>
  </si>
  <si>
    <t xml:space="preserve">Residential             </t>
  </si>
  <si>
    <t>G010</t>
  </si>
  <si>
    <t>General Service</t>
  </si>
  <si>
    <t>cf/hr</t>
  </si>
  <si>
    <t xml:space="preserve">G0900 </t>
  </si>
  <si>
    <t>0-300</t>
  </si>
  <si>
    <t xml:space="preserve">G1100 </t>
  </si>
  <si>
    <t>301-1000</t>
  </si>
  <si>
    <t xml:space="preserve">G1300 </t>
  </si>
  <si>
    <t>1001-2000</t>
  </si>
  <si>
    <t xml:space="preserve">G1500 </t>
  </si>
  <si>
    <t>2001-5000</t>
  </si>
  <si>
    <t xml:space="preserve">G1700 </t>
  </si>
  <si>
    <t>5001-10,000</t>
  </si>
  <si>
    <t xml:space="preserve">G1900 </t>
  </si>
  <si>
    <t>10,001-30,000</t>
  </si>
  <si>
    <t xml:space="preserve">G2100 </t>
  </si>
  <si>
    <t>&gt;30,001</t>
  </si>
  <si>
    <t>100W HPS</t>
  </si>
  <si>
    <t>42W LED</t>
  </si>
  <si>
    <t>Wattage</t>
  </si>
  <si>
    <t>$/Month</t>
  </si>
  <si>
    <t>350 hours/month</t>
  </si>
  <si>
    <t>HIGH PRESSURE SODIUM, METAL HALIDE &amp; MERCURY VAPOR</t>
  </si>
  <si>
    <t>Monthly Bill (Incl. Tax)</t>
  </si>
  <si>
    <t>Rate Code &amp; Install Cost Range</t>
  </si>
  <si>
    <t>Per Unit Incl Taxes</t>
  </si>
  <si>
    <t>Monthly charge is # of units times the Billing Charge.</t>
  </si>
  <si>
    <t>Ownership Charges  - Utility Owned Lighting</t>
  </si>
  <si>
    <t>LIGHTING SERVICES CHARGES</t>
  </si>
  <si>
    <t>Distribution Demand Tax</t>
  </si>
  <si>
    <t>* The Ownership, Operations, Maintenance, &amp; Billing charges also have taxes included and the portion of taxes can be viewed at www.northwesternenergy.com.</t>
  </si>
  <si>
    <t>Monthly Charge</t>
  </si>
  <si>
    <t xml:space="preserve">GS-2 Substation </t>
  </si>
  <si>
    <t xml:space="preserve">GS-2 Transmission </t>
  </si>
  <si>
    <t xml:space="preserve">Residential $/Month                                                </t>
  </si>
  <si>
    <t xml:space="preserve">Monthly kWh (350 hr/month)  </t>
  </si>
  <si>
    <t>High Pressure Sodium</t>
  </si>
  <si>
    <t>Metal Halide</t>
  </si>
  <si>
    <t xml:space="preserve">LP001 Ownership $200-$399  </t>
  </si>
  <si>
    <t xml:space="preserve">LP002 Ownership $400-$599  </t>
  </si>
  <si>
    <t>Per kWh/Energy Charge</t>
  </si>
  <si>
    <t>Per Unit (Pole) for each Customer Owned Light.</t>
  </si>
  <si>
    <t xml:space="preserve">LPBIL </t>
  </si>
  <si>
    <t xml:space="preserve">LPOPR </t>
  </si>
  <si>
    <t>Roadway/Cobrahead</t>
  </si>
  <si>
    <t>Shoebox</t>
  </si>
  <si>
    <t xml:space="preserve">Acorn </t>
  </si>
  <si>
    <t>Lexington</t>
  </si>
  <si>
    <t>ACORN</t>
  </si>
  <si>
    <t>COBRAHEAD</t>
  </si>
  <si>
    <t>CONTEMPORARY</t>
  </si>
  <si>
    <t>LEXINGTON</t>
  </si>
  <si>
    <t>PENDANT</t>
  </si>
  <si>
    <t>SHOEBOX</t>
  </si>
  <si>
    <t>UTILITY FLOOD</t>
  </si>
  <si>
    <t xml:space="preserve">Yard Light </t>
  </si>
  <si>
    <t>Contemporary</t>
  </si>
  <si>
    <t>YARD LIGHT</t>
  </si>
  <si>
    <t>STANDARD FIXTURE TYPES (STYLES)</t>
  </si>
  <si>
    <t>Lawn Light</t>
  </si>
  <si>
    <t>LAWN LIGHT</t>
  </si>
  <si>
    <t>Tax Portion</t>
  </si>
  <si>
    <t>Operations Charge - LPOPR</t>
  </si>
  <si>
    <t>Maintenance Charge  - LPMNT</t>
  </si>
  <si>
    <t>Distribution - Energy Tax</t>
  </si>
  <si>
    <t>Per Unit  - NWE Must Have contract to do.</t>
  </si>
  <si>
    <t>A  (50 W HPS Equivalent)</t>
  </si>
  <si>
    <t>B  (70 W HPS Equivalent)</t>
  </si>
  <si>
    <t>C  (100 W HPS Equivalent)</t>
  </si>
  <si>
    <t>D  (150 W HPS Equivalent)</t>
  </si>
  <si>
    <t>E  (200 W HPS Equivalent)</t>
  </si>
  <si>
    <t>F  (250 W HPS Equivalent)</t>
  </si>
  <si>
    <t>J   (400 W HPS Equivalent)</t>
  </si>
  <si>
    <t>M   (1000 W HPS Equivalent)</t>
  </si>
  <si>
    <t>Unit Wattage*</t>
  </si>
  <si>
    <t>Billed  Wattage*</t>
  </si>
  <si>
    <t>Billed Wattage*</t>
  </si>
  <si>
    <t xml:space="preserve">*  For LED United Wattage and Billed Wattage are the same. Billed LED Wattage is calculated by applying the appropriate LED fixture wattage from NorthWestern's LED RFI response to the corresponding HPS fixture type and quantities in its GIS data. For cobrahead fixtures the calculation utilizes a blend of 50% GE and 50% Cooper LED fixtures.  **All TBD fixtures are either not utilized or do not have LED equivalents at this time.
</t>
  </si>
  <si>
    <r>
      <t>Mercury Vapor</t>
    </r>
    <r>
      <rPr>
        <b/>
        <sz val="10"/>
        <rFont val="Calibri"/>
        <family val="2"/>
        <scheme val="minor"/>
      </rPr>
      <t xml:space="preserve"> (No new installs)</t>
    </r>
  </si>
  <si>
    <r>
      <t xml:space="preserve">Billing Charge </t>
    </r>
    <r>
      <rPr>
        <b/>
        <sz val="9"/>
        <rFont val="Calibri"/>
        <family val="2"/>
        <scheme val="minor"/>
      </rPr>
      <t xml:space="preserve">(Customer Owned Only) - </t>
    </r>
    <r>
      <rPr>
        <b/>
        <sz val="12"/>
        <rFont val="Calibri"/>
        <family val="2"/>
        <scheme val="minor"/>
      </rPr>
      <t>LPBIL</t>
    </r>
  </si>
  <si>
    <r>
      <t>L200</t>
    </r>
    <r>
      <rPr>
        <vertAlign val="superscript"/>
        <sz val="10"/>
        <rFont val="Calibri"/>
        <family val="2"/>
        <scheme val="minor"/>
      </rPr>
      <t xml:space="preserve"> </t>
    </r>
  </si>
  <si>
    <r>
      <t>L201</t>
    </r>
    <r>
      <rPr>
        <vertAlign val="superscript"/>
        <sz val="10"/>
        <rFont val="Calibri"/>
        <family val="2"/>
        <scheme val="minor"/>
      </rPr>
      <t xml:space="preserve"> </t>
    </r>
  </si>
  <si>
    <r>
      <rPr>
        <b/>
        <sz val="12"/>
        <rFont val="Calibri"/>
        <family val="2"/>
        <scheme val="minor"/>
      </rPr>
      <t xml:space="preserve">Type III </t>
    </r>
    <r>
      <rPr>
        <sz val="12"/>
        <rFont val="Calibri"/>
        <family val="2"/>
        <scheme val="minor"/>
      </rPr>
      <t xml:space="preserve">- </t>
    </r>
    <r>
      <rPr>
        <b/>
        <sz val="12"/>
        <rFont val="Calibri"/>
        <family val="2"/>
        <scheme val="minor"/>
      </rPr>
      <t xml:space="preserve">ASYMETRIC LIGHTING DISTRIBUTION. </t>
    </r>
    <r>
      <rPr>
        <sz val="12"/>
        <rFont val="Calibri"/>
        <family val="2"/>
        <scheme val="minor"/>
      </rPr>
      <t>T</t>
    </r>
    <r>
      <rPr>
        <sz val="11"/>
        <rFont val="Calibri"/>
        <family val="2"/>
        <scheme val="minor"/>
      </rPr>
      <t>ypically roadway and parking lot applications. NWE Standard offering Type III fixture:</t>
    </r>
  </si>
  <si>
    <r>
      <rPr>
        <b/>
        <sz val="11"/>
        <rFont val="Calibri"/>
        <family val="2"/>
        <scheme val="minor"/>
      </rPr>
      <t>T</t>
    </r>
    <r>
      <rPr>
        <b/>
        <sz val="12"/>
        <rFont val="Calibri"/>
        <family val="2"/>
        <scheme val="minor"/>
      </rPr>
      <t>ype V - SYMMETRIC LIGHTING DISTRIBUTION</t>
    </r>
    <r>
      <rPr>
        <b/>
        <sz val="11"/>
        <rFont val="Calibri"/>
        <family val="2"/>
        <scheme val="minor"/>
      </rPr>
      <t xml:space="preserve">.  </t>
    </r>
    <r>
      <rPr>
        <sz val="11"/>
        <rFont val="Calibri"/>
        <family val="2"/>
        <scheme val="minor"/>
      </rPr>
      <t>Typically used for area lighting applications or for yard light applications. NWE Standard offering Type V fixtures are:</t>
    </r>
  </si>
  <si>
    <r>
      <t xml:space="preserve">NWE LED CODE / LIGHTING DISTRIBUTION TYPE                                                                                 </t>
    </r>
    <r>
      <rPr>
        <b/>
        <sz val="11"/>
        <rFont val="Calibri"/>
        <family val="2"/>
        <scheme val="minor"/>
      </rPr>
      <t>J</t>
    </r>
    <r>
      <rPr>
        <b/>
        <sz val="10"/>
        <rFont val="Calibri"/>
        <family val="2"/>
        <scheme val="minor"/>
      </rPr>
      <t xml:space="preserve"> = 400 WATT HID EQUIVALENT                                             </t>
    </r>
    <r>
      <rPr>
        <b/>
        <sz val="11"/>
        <rFont val="Calibri"/>
        <family val="2"/>
        <scheme val="minor"/>
      </rPr>
      <t>3</t>
    </r>
    <r>
      <rPr>
        <b/>
        <sz val="10"/>
        <rFont val="Calibri"/>
        <family val="2"/>
        <scheme val="minor"/>
      </rPr>
      <t xml:space="preserve"> = TYPE III LIGHTING DISTRIBUTION</t>
    </r>
  </si>
  <si>
    <r>
      <t xml:space="preserve">QR CODE - </t>
    </r>
    <r>
      <rPr>
        <b/>
        <sz val="11"/>
        <rFont val="Calibri"/>
        <family val="2"/>
        <scheme val="minor"/>
      </rPr>
      <t>Manufacturer Name, Fixture Type, Actual Wattage, Light Color Temperature, NWE LED Code, Distribution Type</t>
    </r>
  </si>
  <si>
    <t>* NWE generally does not do LPMNT or LPOPR services as must have contract with customer to provide service on customer-owned lights.  LP200 - Residential Metered Energy Rate includes BPA charge/credit.  LP201 - Commercial (General Service) Metered Energy Rate does not included BPA charge/credit. LP200 and LP201 are charged a LPBIL per unit (pole).</t>
  </si>
  <si>
    <t>Transmission Tax</t>
  </si>
  <si>
    <t>Distribution Tax</t>
  </si>
  <si>
    <t>LED  PATTERN II,  III &amp; V</t>
  </si>
  <si>
    <t>CORRELATED COLOR TEMPERATURE (CCT)                           30K = 3000K</t>
  </si>
  <si>
    <r>
      <t xml:space="preserve">LED COLOR TEMPERATURE 30K NWE STANDARD </t>
    </r>
    <r>
      <rPr>
        <b/>
        <u/>
        <sz val="10"/>
        <rFont val="Calibri"/>
        <family val="2"/>
        <scheme val="minor"/>
      </rPr>
      <t>2700 K for Cobrahead</t>
    </r>
    <r>
      <rPr>
        <sz val="10"/>
        <rFont val="Calibri"/>
        <family val="2"/>
        <scheme val="minor"/>
      </rPr>
      <t xml:space="preserve"> 70 W &amp; 100 W HPS equivalent new.</t>
    </r>
  </si>
  <si>
    <t>100W HPS  LED Cobrahead</t>
  </si>
  <si>
    <t>Delivery (Trans/Dist)</t>
  </si>
  <si>
    <r>
      <rPr>
        <b/>
        <sz val="12"/>
        <rFont val="Calibri"/>
        <family val="2"/>
        <scheme val="minor"/>
      </rPr>
      <t>Type II - ASYMETRIC LIGHTING DISTRIBUTION.</t>
    </r>
    <r>
      <rPr>
        <sz val="11"/>
        <rFont val="Calibri"/>
        <family val="2"/>
        <scheme val="minor"/>
      </rPr>
      <t xml:space="preserve"> </t>
    </r>
    <r>
      <rPr>
        <b/>
        <u/>
        <sz val="11"/>
        <rFont val="Calibri"/>
        <family val="2"/>
        <scheme val="minor"/>
      </rPr>
      <t>Only used in 100W HPS Equivalent LED Cobra heads in certain areas (like Bozeman) with Dark Sky Ordinances.</t>
    </r>
  </si>
  <si>
    <t>Irr. Delivery Taxes (Dist)</t>
  </si>
  <si>
    <t>Irr. Delivery Taxes (Trans)</t>
  </si>
  <si>
    <t>Irr. Demand Taxes - Distribution</t>
  </si>
  <si>
    <t>Irr. Demand Taxes - Transmission</t>
  </si>
  <si>
    <t>Demand Delivery Taxes - Distribution</t>
  </si>
  <si>
    <t>Demand Delivery Taxes - Transmission</t>
  </si>
  <si>
    <t>Distribution - Demand Tax</t>
  </si>
  <si>
    <t>Transmission - Demand Tax</t>
  </si>
  <si>
    <t>$ 45.20/season</t>
  </si>
  <si>
    <t>Subtotal Tax Portion Dist/Trans</t>
  </si>
  <si>
    <t>Total Energy &amp; Delivery Rate per kWh (Including Taxes)</t>
  </si>
  <si>
    <t>LIGHTING SERVICES  - KWH CHARGES ONLY  - EXISTING LAMP TYPES</t>
  </si>
  <si>
    <t>Tax Portion Per kWh</t>
  </si>
  <si>
    <t>LIGHTING SERVICES -KWH CHARGES ONLY - LED</t>
  </si>
  <si>
    <t>Example:   Company Owned Lighting  Monthly Estimated Cost (Energy &amp; Delivery$+Ownership$+Operations$+Maintenance$)</t>
  </si>
  <si>
    <r>
      <rPr>
        <b/>
        <sz val="16"/>
        <color theme="0"/>
        <rFont val="Calibri"/>
        <family val="2"/>
        <scheme val="minor"/>
      </rPr>
      <t>ELECTRIC RATES</t>
    </r>
    <r>
      <rPr>
        <b/>
        <sz val="14"/>
        <color theme="0"/>
        <rFont val="Calibri"/>
        <family val="2"/>
        <scheme val="minor"/>
      </rPr>
      <t xml:space="preserve">    </t>
    </r>
    <r>
      <rPr>
        <b/>
        <sz val="11"/>
        <color theme="0"/>
        <rFont val="Calibri"/>
        <family val="2"/>
        <scheme val="minor"/>
      </rPr>
      <t xml:space="preserve">(NorthWestern Energy Supply, Delivery &amp; Transmission Bundled Services)       </t>
    </r>
    <r>
      <rPr>
        <b/>
        <sz val="14"/>
        <color theme="0"/>
        <rFont val="Calibri"/>
        <family val="2"/>
        <scheme val="minor"/>
      </rPr>
      <t xml:space="preserve">                                        </t>
    </r>
  </si>
  <si>
    <r>
      <t xml:space="preserve">NATURAL GAS RATES </t>
    </r>
    <r>
      <rPr>
        <b/>
        <sz val="11"/>
        <color theme="0"/>
        <rFont val="Calibri"/>
        <family val="2"/>
        <scheme val="minor"/>
      </rPr>
      <t xml:space="preserve"> (NorthWestern Energy Supply &amp; Delivery Bunded Services)</t>
    </r>
  </si>
  <si>
    <t>Monthly Total</t>
  </si>
  <si>
    <t>ELDS-1 BPA Credit (Residential Only)</t>
  </si>
  <si>
    <t>Cost Per Therms Rate</t>
  </si>
  <si>
    <t>Therms Usage/Month</t>
  </si>
  <si>
    <t xml:space="preserve"> 600 Meter Rated Per Cu Ft Per Hr</t>
  </si>
  <si>
    <t>ELECTRIC RATES</t>
  </si>
  <si>
    <t>NATURAL GAS RATES</t>
  </si>
  <si>
    <t xml:space="preserve">COMMERCIAL </t>
  </si>
  <si>
    <t>Per Kwh Rate</t>
  </si>
  <si>
    <t xml:space="preserve">Rate Per kWh </t>
  </si>
  <si>
    <t>Rate Per kWh or kW</t>
  </si>
  <si>
    <t>Rate Per kWh</t>
  </si>
  <si>
    <t>Rate Per kWh (Incl. Tax)</t>
  </si>
  <si>
    <t>Rate Per kw Demand (Incl. Tax)</t>
  </si>
  <si>
    <t>Rate Taxes Per kWh</t>
  </si>
  <si>
    <t>Rate Taxes Per kW Demand</t>
  </si>
  <si>
    <t>Rate per kW Demand</t>
  </si>
  <si>
    <t xml:space="preserve">* The Seasonal Irrigation Customer Charge is included on the first bill of the season and is $106.50 for Irrigation Demand and $45.20 for Irrigation Non Demand. The monthly amount shown is  approximately 1/6 of annual bill for six months.  </t>
  </si>
  <si>
    <t>BASED ON 65 THERMS PER MONTH</t>
  </si>
  <si>
    <t>Using 100 therms Per Month</t>
  </si>
  <si>
    <t>CTC-QF-1</t>
  </si>
  <si>
    <t>REDS-1</t>
  </si>
  <si>
    <t>E-USBC-1</t>
  </si>
  <si>
    <t xml:space="preserve">Link to Tariff </t>
  </si>
  <si>
    <t>GSEDS-1</t>
  </si>
  <si>
    <t>GSEDS-2</t>
  </si>
  <si>
    <t>Generation-Demand</t>
  </si>
  <si>
    <t>Transmission Generation Tax</t>
  </si>
  <si>
    <t>ISEDS-1</t>
  </si>
  <si>
    <t>Irr. BPA Credit*</t>
  </si>
  <si>
    <t>ELDS-1</t>
  </si>
  <si>
    <t>D-RG-1</t>
  </si>
  <si>
    <t>USBC-1</t>
  </si>
  <si>
    <t>D-GSG-1</t>
  </si>
  <si>
    <t>USBC, CTC-QF, BPA</t>
  </si>
  <si>
    <t>ESS-1</t>
  </si>
  <si>
    <t>Jump to Natural Gas Rates</t>
  </si>
  <si>
    <r>
      <t>This GS-1 Primary Non-Demand rate is not shown on Current Summary Sheet as it only has special applications.  GSEDS-1 5.</t>
    </r>
    <r>
      <rPr>
        <i/>
        <sz val="12"/>
        <rFont val="Calibri"/>
        <family val="2"/>
        <scheme val="minor"/>
      </rPr>
      <t xml:space="preserve"> "Service to Athletic Fields:  Where publicly owned athletic fields supply all necessary transformers, Customer shall be billed as a primary-non-demand metered customer."</t>
    </r>
  </si>
  <si>
    <t>Return to Electric Rates</t>
  </si>
  <si>
    <t>$ 106.50 /season</t>
  </si>
  <si>
    <t>kWh/month:</t>
  </si>
  <si>
    <t>kWh:</t>
  </si>
  <si>
    <t>kW:</t>
  </si>
  <si>
    <t>kWH:</t>
  </si>
  <si>
    <t>Combined Transmission &amp; Delivery Tax:</t>
  </si>
  <si>
    <t>Combined Transmission &amp; Delivery Demand Tax:</t>
  </si>
  <si>
    <t>Combined Transmission &amp; Distribution Demand Tax:</t>
  </si>
  <si>
    <t>Combined Transmission &amp; Distribution Tax:</t>
  </si>
  <si>
    <t>Tax Portion $.07</t>
  </si>
  <si>
    <t>Tax Portion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</si>
</sst>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quot;$&quot;#,##0.00000_);\(&quot;$&quot;#,##0.00000\)"/>
    <numFmt numFmtId="166" formatCode="&quot;$&quot;#,##0.000000_);\(&quot;$&quot;#,##0.000000\)"/>
    <numFmt numFmtId="167" formatCode="0.0000000"/>
    <numFmt numFmtId="168" formatCode="_(&quot;$&quot;* #,##0.00000_);_(&quot;$&quot;* \(#,##0.00000\);_(&quot;$&quot;* &quot;-&quot;??_);_(@_)"/>
    <numFmt numFmtId="169" formatCode="_(&quot;$&quot;* #,##0.000000_);_(&quot;$&quot;* \(#,##0.000000\);_(&quot;$&quot;* &quot;-&quot;??_);_(@_)"/>
    <numFmt numFmtId="170" formatCode="_(&quot;$&quot;* #,##0.0000000_);_(&quot;$&quot;* \(#,##0.0000000\);_(&quot;$&quot;* &quot;-&quot;??_);_(@_)"/>
    <numFmt numFmtId="171" formatCode="0.0%"/>
    <numFmt numFmtId="172" formatCode="_(&quot;$&quot;* #,##0.0000_);_(&quot;$&quot;* \(#,##0.0000\);_(&quot;$&quot;* &quot;-&quot;??_);_(@_)"/>
    <numFmt numFmtId="173" formatCode="&quot;$&quot;#,##0.000000_);[Red]\(&quot;$&quot;#,##0.000000\)"/>
    <numFmt numFmtId="174" formatCode="&quot;$&quot;#,##0.0000_);[Red]\(&quot;$&quot;#,##0.0000\)"/>
    <numFmt numFmtId="175" formatCode="&quot;$&quot;#,##0.000_);\(&quot;$&quot;#,##0.000\)"/>
    <numFmt numFmtId="176" formatCode="[$-409]mmmm\ d\,\ yyyy;@"/>
    <numFmt numFmtId="177" formatCode="_(* #,##0_);_(* \(#,##0\);_(* &quot;-&quot;??_);_(@_)"/>
  </numFmts>
  <fonts count="47" x14ac:knownFonts="1">
    <font>
      <sz val="10"/>
      <name val="Arial"/>
    </font>
    <font>
      <sz val="10"/>
      <name val="Arial"/>
      <family val="2"/>
    </font>
    <font>
      <b/>
      <sz val="11"/>
      <color theme="0"/>
      <name val="Calibri"/>
      <family val="2"/>
      <scheme val="minor"/>
    </font>
    <font>
      <sz val="10"/>
      <name val="Calibri"/>
      <family val="2"/>
      <scheme val="minor"/>
    </font>
    <font>
      <b/>
      <sz val="9"/>
      <name val="Calibri"/>
      <family val="2"/>
      <scheme val="minor"/>
    </font>
    <font>
      <b/>
      <sz val="10"/>
      <name val="Calibri"/>
      <family val="2"/>
      <scheme val="minor"/>
    </font>
    <font>
      <b/>
      <sz val="12"/>
      <name val="Calibri"/>
      <family val="2"/>
      <scheme val="minor"/>
    </font>
    <font>
      <sz val="12"/>
      <name val="Calibri"/>
      <family val="2"/>
      <scheme val="minor"/>
    </font>
    <font>
      <b/>
      <i/>
      <sz val="12"/>
      <name val="Calibri"/>
      <family val="2"/>
      <scheme val="minor"/>
    </font>
    <font>
      <b/>
      <i/>
      <sz val="9"/>
      <name val="Calibri"/>
      <family val="2"/>
      <scheme val="minor"/>
    </font>
    <font>
      <sz val="9"/>
      <name val="Calibri"/>
      <family val="2"/>
      <scheme val="minor"/>
    </font>
    <font>
      <b/>
      <sz val="16"/>
      <color rgb="FFC00000"/>
      <name val="Calibri"/>
      <family val="2"/>
      <scheme val="minor"/>
    </font>
    <font>
      <b/>
      <sz val="14"/>
      <color theme="0"/>
      <name val="Calibri"/>
      <family val="2"/>
      <scheme val="minor"/>
    </font>
    <font>
      <sz val="14"/>
      <color theme="0"/>
      <name val="Calibri"/>
      <family val="2"/>
      <scheme val="minor"/>
    </font>
    <font>
      <sz val="14"/>
      <name val="Calibri"/>
      <family val="2"/>
      <scheme val="minor"/>
    </font>
    <font>
      <b/>
      <sz val="12"/>
      <color theme="0"/>
      <name val="Calibri"/>
      <family val="2"/>
      <scheme val="minor"/>
    </font>
    <font>
      <sz val="12"/>
      <color theme="0"/>
      <name val="Calibri"/>
      <family val="2"/>
      <scheme val="minor"/>
    </font>
    <font>
      <sz val="11"/>
      <name val="Calibri"/>
      <family val="2"/>
      <scheme val="minor"/>
    </font>
    <font>
      <sz val="10"/>
      <color theme="0"/>
      <name val="Calibri"/>
      <family val="2"/>
      <scheme val="minor"/>
    </font>
    <font>
      <b/>
      <sz val="11"/>
      <name val="Calibri"/>
      <family val="2"/>
      <scheme val="minor"/>
    </font>
    <font>
      <b/>
      <i/>
      <sz val="11"/>
      <name val="Calibri"/>
      <family val="2"/>
      <scheme val="minor"/>
    </font>
    <font>
      <b/>
      <sz val="10"/>
      <color theme="0"/>
      <name val="Calibri"/>
      <family val="2"/>
      <scheme val="minor"/>
    </font>
    <font>
      <vertAlign val="superscript"/>
      <sz val="10"/>
      <name val="Calibri"/>
      <family val="2"/>
      <scheme val="minor"/>
    </font>
    <font>
      <i/>
      <sz val="12"/>
      <name val="Calibri"/>
      <family val="2"/>
      <scheme val="minor"/>
    </font>
    <font>
      <b/>
      <sz val="18"/>
      <name val="Calibri"/>
      <family val="2"/>
      <scheme val="minor"/>
    </font>
    <font>
      <b/>
      <u/>
      <sz val="10"/>
      <name val="Calibri"/>
      <family val="2"/>
      <scheme val="minor"/>
    </font>
    <font>
      <b/>
      <u/>
      <sz val="11"/>
      <name val="Calibri"/>
      <family val="2"/>
      <scheme val="minor"/>
    </font>
    <font>
      <b/>
      <sz val="12"/>
      <color theme="1"/>
      <name val="Calibri"/>
      <family val="2"/>
      <scheme val="minor"/>
    </font>
    <font>
      <sz val="8"/>
      <name val="Calibri"/>
      <family val="2"/>
      <scheme val="minor"/>
    </font>
    <font>
      <b/>
      <sz val="18"/>
      <color rgb="FFC00000"/>
      <name val="Calibri"/>
      <family val="2"/>
      <scheme val="minor"/>
    </font>
    <font>
      <b/>
      <sz val="14"/>
      <name val="Calibri"/>
      <family val="2"/>
      <scheme val="minor"/>
    </font>
    <font>
      <sz val="9"/>
      <color theme="0"/>
      <name val="Calibri"/>
      <family val="2"/>
      <scheme val="minor"/>
    </font>
    <font>
      <b/>
      <sz val="16"/>
      <color theme="0"/>
      <name val="Calibri"/>
      <family val="2"/>
      <scheme val="minor"/>
    </font>
    <font>
      <b/>
      <sz val="12"/>
      <color indexed="8"/>
      <name val="Calibri"/>
      <family val="2"/>
      <scheme val="minor"/>
    </font>
    <font>
      <b/>
      <sz val="14"/>
      <color indexed="8"/>
      <name val="Calibri"/>
      <family val="2"/>
      <scheme val="minor"/>
    </font>
    <font>
      <b/>
      <sz val="14"/>
      <color theme="1"/>
      <name val="Calibri"/>
      <family val="2"/>
      <scheme val="minor"/>
    </font>
    <font>
      <u/>
      <sz val="10"/>
      <color theme="10"/>
      <name val="Arial"/>
      <family val="2"/>
    </font>
    <font>
      <u/>
      <sz val="12"/>
      <color theme="10"/>
      <name val="Arial"/>
      <family val="2"/>
    </font>
    <font>
      <b/>
      <sz val="12"/>
      <color rgb="FFFF0000"/>
      <name val="Calibri"/>
      <family val="2"/>
      <scheme val="minor"/>
    </font>
    <font>
      <sz val="12"/>
      <color theme="1"/>
      <name val="Calibri"/>
      <family val="2"/>
      <scheme val="minor"/>
    </font>
    <font>
      <sz val="12"/>
      <name val="Arial"/>
      <family val="2"/>
    </font>
    <font>
      <b/>
      <sz val="16"/>
      <name val="Calibri"/>
      <family val="2"/>
      <scheme val="minor"/>
    </font>
    <font>
      <b/>
      <sz val="20"/>
      <name val="Calibri"/>
      <family val="2"/>
      <scheme val="minor"/>
    </font>
    <font>
      <u/>
      <sz val="14"/>
      <color theme="10"/>
      <name val="Calibri"/>
      <family val="2"/>
      <scheme val="minor"/>
    </font>
    <font>
      <sz val="10"/>
      <name val="Arial"/>
      <family val="2"/>
    </font>
    <font>
      <sz val="12"/>
      <color rgb="FFFF0000"/>
      <name val="Calibri"/>
      <family val="2"/>
      <scheme val="minor"/>
    </font>
    <font>
      <sz val="10"/>
      <color rgb="FFFF0000"/>
      <name val="Calibri"/>
      <family val="2"/>
      <scheme val="minor"/>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00000"/>
        <bgColor indexed="64"/>
      </patternFill>
    </fill>
    <fill>
      <patternFill patternType="solid">
        <fgColor theme="0" tint="-4.9989318521683403E-2"/>
        <bgColor indexed="64"/>
      </patternFill>
    </fill>
    <fill>
      <patternFill patternType="solid">
        <fgColor rgb="FFFFFFFF"/>
        <bgColor rgb="FF000000"/>
      </patternFill>
    </fill>
    <fill>
      <patternFill patternType="solid">
        <fgColor rgb="FFFFFFCC"/>
        <bgColor indexed="64"/>
      </patternFill>
    </fill>
  </fills>
  <borders count="36">
    <border>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right/>
      <top/>
      <bottom style="thick">
        <color rgb="FFC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s>
  <cellStyleXfs count="9">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44" fontId="1" fillId="0" borderId="0" applyFont="0" applyFill="0" applyBorder="0" applyAlignment="0" applyProtection="0"/>
    <xf numFmtId="0" fontId="36" fillId="0" borderId="0" applyNumberFormat="0" applyFill="0" applyBorder="0" applyAlignment="0" applyProtection="0"/>
    <xf numFmtId="43" fontId="44" fillId="0" borderId="0" applyFont="0" applyFill="0" applyBorder="0" applyAlignment="0" applyProtection="0"/>
  </cellStyleXfs>
  <cellXfs count="527">
    <xf numFmtId="0" fontId="0" fillId="0" borderId="0" xfId="0"/>
    <xf numFmtId="0" fontId="3" fillId="2" borderId="19" xfId="0" applyFont="1" applyFill="1" applyBorder="1" applyAlignment="1">
      <alignment horizontal="right" wrapText="1"/>
    </xf>
    <xf numFmtId="0" fontId="3" fillId="2" borderId="0" xfId="0" applyFont="1" applyFill="1"/>
    <xf numFmtId="0" fontId="3" fillId="2" borderId="26" xfId="0" applyFont="1" applyFill="1" applyBorder="1"/>
    <xf numFmtId="0" fontId="3" fillId="2" borderId="25" xfId="0" applyFont="1" applyFill="1" applyBorder="1"/>
    <xf numFmtId="0" fontId="4" fillId="3" borderId="25" xfId="0" applyFont="1" applyFill="1" applyBorder="1" applyAlignment="1">
      <alignment horizontal="center" wrapText="1"/>
    </xf>
    <xf numFmtId="0" fontId="4" fillId="3" borderId="25" xfId="0" applyFont="1" applyFill="1" applyBorder="1" applyAlignment="1">
      <alignment horizontal="right" wrapText="1"/>
    </xf>
    <xf numFmtId="0" fontId="4" fillId="3" borderId="24" xfId="0" applyFont="1" applyFill="1" applyBorder="1" applyAlignment="1">
      <alignment horizontal="right" wrapText="1"/>
    </xf>
    <xf numFmtId="0" fontId="3" fillId="2" borderId="1" xfId="0" applyFont="1" applyFill="1" applyBorder="1" applyAlignment="1">
      <alignment horizontal="right" wrapText="1"/>
    </xf>
    <xf numFmtId="0" fontId="6" fillId="2" borderId="6" xfId="0" applyFont="1" applyFill="1" applyBorder="1"/>
    <xf numFmtId="0" fontId="5" fillId="2" borderId="0" xfId="0" applyFont="1" applyFill="1" applyAlignment="1">
      <alignment horizontal="center"/>
    </xf>
    <xf numFmtId="7" fontId="6" fillId="3" borderId="0" xfId="1" applyNumberFormat="1" applyFont="1" applyFill="1" applyBorder="1" applyAlignment="1">
      <alignment horizontal="right"/>
    </xf>
    <xf numFmtId="165" fontId="6" fillId="3" borderId="0" xfId="0" applyNumberFormat="1" applyFont="1" applyFill="1"/>
    <xf numFmtId="165" fontId="6" fillId="2" borderId="7" xfId="1" applyNumberFormat="1" applyFont="1" applyFill="1" applyBorder="1" applyAlignment="1">
      <alignment horizontal="right"/>
    </xf>
    <xf numFmtId="8" fontId="6" fillId="2" borderId="0" xfId="0" applyNumberFormat="1" applyFont="1" applyFill="1"/>
    <xf numFmtId="173" fontId="6" fillId="2" borderId="0" xfId="0" applyNumberFormat="1" applyFont="1" applyFill="1"/>
    <xf numFmtId="0" fontId="6" fillId="2" borderId="10" xfId="0" applyFont="1" applyFill="1" applyBorder="1" applyAlignment="1">
      <alignment horizontal="right"/>
    </xf>
    <xf numFmtId="0" fontId="6" fillId="0" borderId="7" xfId="0" applyFont="1" applyBorder="1" applyAlignment="1">
      <alignment horizontal="right" wrapText="1"/>
    </xf>
    <xf numFmtId="0" fontId="5" fillId="2" borderId="0" xfId="0" applyFont="1" applyFill="1"/>
    <xf numFmtId="0" fontId="7" fillId="2" borderId="0" xfId="0" applyFont="1" applyFill="1"/>
    <xf numFmtId="175" fontId="7" fillId="2" borderId="0" xfId="1" applyNumberFormat="1" applyFont="1" applyFill="1" applyBorder="1"/>
    <xf numFmtId="175" fontId="7" fillId="2" borderId="7" xfId="1" applyNumberFormat="1" applyFont="1" applyFill="1" applyBorder="1"/>
    <xf numFmtId="0" fontId="6" fillId="3" borderId="6" xfId="0" applyFont="1" applyFill="1" applyBorder="1"/>
    <xf numFmtId="173" fontId="6" fillId="3" borderId="0" xfId="0" applyNumberFormat="1" applyFont="1" applyFill="1"/>
    <xf numFmtId="0" fontId="6" fillId="3" borderId="10" xfId="0" applyFont="1" applyFill="1" applyBorder="1" applyAlignment="1">
      <alignment horizontal="right"/>
    </xf>
    <xf numFmtId="0" fontId="6" fillId="2" borderId="7" xfId="0" applyFont="1" applyFill="1" applyBorder="1" applyAlignment="1">
      <alignment horizontal="right"/>
    </xf>
    <xf numFmtId="0" fontId="8" fillId="3" borderId="6" xfId="0" applyFont="1" applyFill="1" applyBorder="1" applyAlignment="1">
      <alignment horizontal="center" wrapText="1"/>
    </xf>
    <xf numFmtId="0" fontId="9" fillId="3" borderId="0" xfId="0" applyFont="1" applyFill="1" applyAlignment="1">
      <alignment horizontal="center" wrapText="1"/>
    </xf>
    <xf numFmtId="0" fontId="8" fillId="3" borderId="0" xfId="0" applyFont="1" applyFill="1" applyAlignment="1">
      <alignment horizontal="right" wrapText="1"/>
    </xf>
    <xf numFmtId="0" fontId="8" fillId="3" borderId="7" xfId="0" applyFont="1" applyFill="1" applyBorder="1" applyAlignment="1">
      <alignment horizontal="right" wrapText="1"/>
    </xf>
    <xf numFmtId="174" fontId="6" fillId="2" borderId="10" xfId="0" applyNumberFormat="1" applyFont="1" applyFill="1" applyBorder="1"/>
    <xf numFmtId="174" fontId="6" fillId="2" borderId="7" xfId="0" applyNumberFormat="1" applyFont="1" applyFill="1" applyBorder="1"/>
    <xf numFmtId="0" fontId="6" fillId="3" borderId="6" xfId="0" applyFont="1" applyFill="1" applyBorder="1" applyAlignment="1">
      <alignment horizontal="center"/>
    </xf>
    <xf numFmtId="165" fontId="6" fillId="2" borderId="0" xfId="1" applyNumberFormat="1" applyFont="1" applyFill="1" applyBorder="1" applyAlignment="1">
      <alignment horizontal="right"/>
    </xf>
    <xf numFmtId="174" fontId="6" fillId="2" borderId="10" xfId="0" applyNumberFormat="1" applyFont="1" applyFill="1" applyBorder="1" applyAlignment="1">
      <alignment horizontal="right"/>
    </xf>
    <xf numFmtId="0" fontId="6" fillId="3" borderId="6" xfId="0" applyFont="1" applyFill="1" applyBorder="1" applyAlignment="1">
      <alignment horizontal="center" vertical="top"/>
    </xf>
    <xf numFmtId="0" fontId="5" fillId="2" borderId="0" xfId="0" applyFont="1" applyFill="1" applyAlignment="1">
      <alignment horizontal="center" vertical="top"/>
    </xf>
    <xf numFmtId="165" fontId="6" fillId="2" borderId="0" xfId="1" applyNumberFormat="1" applyFont="1" applyFill="1" applyBorder="1" applyAlignment="1">
      <alignment horizontal="right" vertical="top"/>
    </xf>
    <xf numFmtId="165" fontId="6" fillId="2" borderId="7" xfId="1" applyNumberFormat="1" applyFont="1" applyFill="1" applyBorder="1" applyAlignment="1">
      <alignment horizontal="right" vertical="top"/>
    </xf>
    <xf numFmtId="0" fontId="3" fillId="2" borderId="9" xfId="0" applyFont="1" applyFill="1" applyBorder="1"/>
    <xf numFmtId="0" fontId="3" fillId="2" borderId="13" xfId="0" applyFont="1" applyFill="1" applyBorder="1"/>
    <xf numFmtId="0" fontId="3" fillId="2" borderId="14" xfId="0" applyFont="1" applyFill="1" applyBorder="1"/>
    <xf numFmtId="7" fontId="2" fillId="4" borderId="13" xfId="0" applyNumberFormat="1" applyFont="1" applyFill="1" applyBorder="1" applyAlignment="1">
      <alignment horizontal="center"/>
    </xf>
    <xf numFmtId="0" fontId="2" fillId="4" borderId="14" xfId="0" applyFont="1" applyFill="1" applyBorder="1" applyAlignment="1">
      <alignment horizontal="right"/>
    </xf>
    <xf numFmtId="0" fontId="3" fillId="2" borderId="6" xfId="0" applyFont="1" applyFill="1" applyBorder="1"/>
    <xf numFmtId="166" fontId="6" fillId="2" borderId="0" xfId="0" applyNumberFormat="1" applyFont="1" applyFill="1"/>
    <xf numFmtId="166" fontId="6" fillId="2" borderId="7" xfId="0" applyNumberFormat="1" applyFont="1" applyFill="1" applyBorder="1"/>
    <xf numFmtId="0" fontId="17" fillId="3" borderId="6" xfId="0" applyFont="1" applyFill="1" applyBorder="1" applyAlignment="1">
      <alignment horizontal="left" indent="1"/>
    </xf>
    <xf numFmtId="0" fontId="17" fillId="3" borderId="11" xfId="0" applyFont="1" applyFill="1" applyBorder="1"/>
    <xf numFmtId="0" fontId="3" fillId="2" borderId="1" xfId="0" applyFont="1" applyFill="1" applyBorder="1"/>
    <xf numFmtId="0" fontId="5" fillId="2" borderId="2" xfId="0" applyFont="1" applyFill="1" applyBorder="1"/>
    <xf numFmtId="166" fontId="6" fillId="2" borderId="2" xfId="0" applyNumberFormat="1" applyFont="1" applyFill="1" applyBorder="1"/>
    <xf numFmtId="166" fontId="6" fillId="2" borderId="8" xfId="0" applyNumberFormat="1" applyFont="1" applyFill="1" applyBorder="1"/>
    <xf numFmtId="0" fontId="18" fillId="2" borderId="1" xfId="0" applyFont="1" applyFill="1" applyBorder="1" applyAlignment="1">
      <alignment horizontal="center" wrapText="1"/>
    </xf>
    <xf numFmtId="0" fontId="3" fillId="0" borderId="0" xfId="0" applyFont="1" applyAlignment="1">
      <alignment horizontal="center" wrapText="1"/>
    </xf>
    <xf numFmtId="0" fontId="19" fillId="2" borderId="4" xfId="0" applyFont="1" applyFill="1" applyBorder="1"/>
    <xf numFmtId="0" fontId="17" fillId="2" borderId="4" xfId="0" applyFont="1" applyFill="1" applyBorder="1"/>
    <xf numFmtId="1" fontId="19" fillId="2" borderId="4" xfId="0" applyNumberFormat="1" applyFont="1" applyFill="1" applyBorder="1"/>
    <xf numFmtId="7" fontId="6" fillId="2" borderId="4" xfId="1" applyNumberFormat="1" applyFont="1" applyFill="1" applyBorder="1" applyAlignment="1">
      <alignment horizontal="right"/>
    </xf>
    <xf numFmtId="7" fontId="6" fillId="2" borderId="5" xfId="1" applyNumberFormat="1" applyFont="1" applyFill="1" applyBorder="1" applyAlignment="1">
      <alignment horizontal="right"/>
    </xf>
    <xf numFmtId="0" fontId="19" fillId="2" borderId="0" xfId="0" applyFont="1" applyFill="1"/>
    <xf numFmtId="0" fontId="17" fillId="2" borderId="0" xfId="0" applyFont="1" applyFill="1"/>
    <xf numFmtId="1" fontId="19" fillId="2" borderId="0" xfId="0" applyNumberFormat="1" applyFont="1" applyFill="1"/>
    <xf numFmtId="7" fontId="6" fillId="2" borderId="0" xfId="1" applyNumberFormat="1" applyFont="1" applyFill="1" applyBorder="1" applyAlignment="1">
      <alignment horizontal="right"/>
    </xf>
    <xf numFmtId="7" fontId="6" fillId="2" borderId="7" xfId="1" applyNumberFormat="1" applyFont="1" applyFill="1" applyBorder="1" applyAlignment="1">
      <alignment horizontal="right"/>
    </xf>
    <xf numFmtId="0" fontId="6" fillId="2" borderId="1" xfId="0" applyFont="1" applyFill="1" applyBorder="1"/>
    <xf numFmtId="0" fontId="19" fillId="2" borderId="2" xfId="0" applyFont="1" applyFill="1" applyBorder="1"/>
    <xf numFmtId="0" fontId="17" fillId="2" borderId="2" xfId="0" applyFont="1" applyFill="1" applyBorder="1"/>
    <xf numFmtId="1" fontId="19" fillId="2" borderId="2" xfId="0" applyNumberFormat="1" applyFont="1" applyFill="1" applyBorder="1"/>
    <xf numFmtId="7" fontId="6" fillId="2" borderId="2" xfId="1" applyNumberFormat="1" applyFont="1" applyFill="1" applyBorder="1" applyAlignment="1">
      <alignment horizontal="right"/>
    </xf>
    <xf numFmtId="7" fontId="6" fillId="2" borderId="8" xfId="1" applyNumberFormat="1" applyFont="1" applyFill="1" applyBorder="1" applyAlignment="1">
      <alignment horizontal="right"/>
    </xf>
    <xf numFmtId="0" fontId="17" fillId="3" borderId="9" xfId="0" applyFont="1" applyFill="1" applyBorder="1" applyAlignment="1">
      <alignment horizontal="left" indent="1"/>
    </xf>
    <xf numFmtId="0" fontId="17" fillId="2" borderId="21" xfId="0" applyFont="1" applyFill="1" applyBorder="1"/>
    <xf numFmtId="0" fontId="17" fillId="2" borderId="13" xfId="0" applyFont="1" applyFill="1" applyBorder="1"/>
    <xf numFmtId="0" fontId="7" fillId="2" borderId="14" xfId="0" applyFont="1" applyFill="1" applyBorder="1"/>
    <xf numFmtId="0" fontId="3" fillId="2" borderId="2" xfId="0" applyFont="1" applyFill="1" applyBorder="1"/>
    <xf numFmtId="0" fontId="3" fillId="3" borderId="8" xfId="0" applyFont="1" applyFill="1" applyBorder="1" applyAlignment="1">
      <alignment horizontal="right"/>
    </xf>
    <xf numFmtId="0" fontId="6" fillId="2" borderId="3" xfId="0" applyFont="1" applyFill="1" applyBorder="1"/>
    <xf numFmtId="0" fontId="6" fillId="5" borderId="3" xfId="0" applyFont="1" applyFill="1" applyBorder="1"/>
    <xf numFmtId="0" fontId="19" fillId="5" borderId="4" xfId="0" applyFont="1" applyFill="1" applyBorder="1"/>
    <xf numFmtId="0" fontId="17" fillId="5" borderId="4" xfId="0" applyFont="1" applyFill="1" applyBorder="1"/>
    <xf numFmtId="1" fontId="19" fillId="5" borderId="4" xfId="0" applyNumberFormat="1" applyFont="1" applyFill="1" applyBorder="1"/>
    <xf numFmtId="7" fontId="6" fillId="5" borderId="4" xfId="1" applyNumberFormat="1" applyFont="1" applyFill="1" applyBorder="1" applyAlignment="1">
      <alignment horizontal="right"/>
    </xf>
    <xf numFmtId="7" fontId="6" fillId="5" borderId="5" xfId="1" applyNumberFormat="1" applyFont="1" applyFill="1" applyBorder="1" applyAlignment="1">
      <alignment horizontal="right"/>
    </xf>
    <xf numFmtId="0" fontId="6" fillId="5" borderId="6" xfId="0" applyFont="1" applyFill="1" applyBorder="1"/>
    <xf numFmtId="0" fontId="19" fillId="5" borderId="0" xfId="0" applyFont="1" applyFill="1"/>
    <xf numFmtId="0" fontId="17" fillId="5" borderId="0" xfId="0" applyFont="1" applyFill="1"/>
    <xf numFmtId="1" fontId="19" fillId="5" borderId="0" xfId="0" applyNumberFormat="1" applyFont="1" applyFill="1"/>
    <xf numFmtId="7" fontId="6" fillId="5" borderId="0" xfId="1" applyNumberFormat="1" applyFont="1" applyFill="1" applyBorder="1" applyAlignment="1">
      <alignment horizontal="right"/>
    </xf>
    <xf numFmtId="7" fontId="6" fillId="5" borderId="7" xfId="1" applyNumberFormat="1" applyFont="1" applyFill="1" applyBorder="1" applyAlignment="1">
      <alignment horizontal="right"/>
    </xf>
    <xf numFmtId="0" fontId="5" fillId="5" borderId="9" xfId="0" applyFont="1" applyFill="1" applyBorder="1"/>
    <xf numFmtId="0" fontId="19" fillId="5" borderId="13" xfId="0" applyFont="1" applyFill="1" applyBorder="1"/>
    <xf numFmtId="0" fontId="17" fillId="5" borderId="13" xfId="0" applyFont="1" applyFill="1" applyBorder="1"/>
    <xf numFmtId="1" fontId="19" fillId="5" borderId="13" xfId="0" applyNumberFormat="1" applyFont="1" applyFill="1" applyBorder="1"/>
    <xf numFmtId="7" fontId="6" fillId="5" borderId="13" xfId="1" applyNumberFormat="1" applyFont="1" applyFill="1" applyBorder="1" applyAlignment="1">
      <alignment horizontal="right"/>
    </xf>
    <xf numFmtId="7" fontId="6" fillId="5" borderId="14" xfId="1" applyNumberFormat="1" applyFont="1" applyFill="1" applyBorder="1" applyAlignment="1">
      <alignment horizontal="right"/>
    </xf>
    <xf numFmtId="0" fontId="10" fillId="2" borderId="1" xfId="0" applyFont="1" applyFill="1" applyBorder="1"/>
    <xf numFmtId="0" fontId="3" fillId="0" borderId="2" xfId="0" applyFont="1" applyBorder="1"/>
    <xf numFmtId="0" fontId="3" fillId="3" borderId="2" xfId="0" applyFont="1" applyFill="1" applyBorder="1"/>
    <xf numFmtId="1" fontId="3" fillId="2" borderId="0" xfId="0" applyNumberFormat="1" applyFont="1" applyFill="1"/>
    <xf numFmtId="1" fontId="3" fillId="2" borderId="28" xfId="0" applyNumberFormat="1" applyFont="1" applyFill="1" applyBorder="1"/>
    <xf numFmtId="7" fontId="2" fillId="4" borderId="16" xfId="0" applyNumberFormat="1" applyFont="1" applyFill="1" applyBorder="1" applyAlignment="1">
      <alignment horizontal="center"/>
    </xf>
    <xf numFmtId="0" fontId="2" fillId="4" borderId="17" xfId="0" applyFont="1" applyFill="1" applyBorder="1" applyAlignment="1">
      <alignment horizontal="right"/>
    </xf>
    <xf numFmtId="44" fontId="6" fillId="3" borderId="6" xfId="1" applyFont="1" applyFill="1" applyBorder="1" applyAlignment="1">
      <alignment horizontal="left"/>
    </xf>
    <xf numFmtId="0" fontId="17" fillId="2" borderId="4" xfId="0" applyFont="1" applyFill="1" applyBorder="1" applyAlignment="1">
      <alignment horizontal="right"/>
    </xf>
    <xf numFmtId="1" fontId="6" fillId="3" borderId="10" xfId="0" applyNumberFormat="1" applyFont="1" applyFill="1" applyBorder="1" applyAlignment="1">
      <alignment horizontal="center"/>
    </xf>
    <xf numFmtId="0" fontId="3" fillId="3" borderId="1" xfId="0" applyFont="1" applyFill="1" applyBorder="1"/>
    <xf numFmtId="8" fontId="6" fillId="3" borderId="0" xfId="0" applyNumberFormat="1" applyFont="1" applyFill="1"/>
    <xf numFmtId="7" fontId="6" fillId="2" borderId="7" xfId="0" applyNumberFormat="1" applyFont="1" applyFill="1" applyBorder="1" applyAlignment="1">
      <alignment horizontal="right"/>
    </xf>
    <xf numFmtId="0" fontId="3" fillId="3" borderId="6" xfId="0" applyFont="1" applyFill="1" applyBorder="1"/>
    <xf numFmtId="0" fontId="20" fillId="3" borderId="0" xfId="0" applyFont="1" applyFill="1" applyAlignment="1">
      <alignment horizontal="right"/>
    </xf>
    <xf numFmtId="0" fontId="20" fillId="3" borderId="11" xfId="0" applyFont="1" applyFill="1" applyBorder="1" applyAlignment="1">
      <alignment horizontal="right"/>
    </xf>
    <xf numFmtId="0" fontId="20" fillId="3" borderId="7" xfId="0" applyFont="1" applyFill="1" applyBorder="1" applyAlignment="1">
      <alignment horizontal="right"/>
    </xf>
    <xf numFmtId="7" fontId="6" fillId="3" borderId="0" xfId="0" applyNumberFormat="1" applyFont="1" applyFill="1"/>
    <xf numFmtId="7" fontId="6" fillId="3" borderId="7" xfId="0" applyNumberFormat="1" applyFont="1" applyFill="1" applyBorder="1"/>
    <xf numFmtId="7" fontId="6" fillId="3" borderId="13" xfId="0" applyNumberFormat="1" applyFont="1" applyFill="1" applyBorder="1"/>
    <xf numFmtId="7" fontId="6" fillId="3" borderId="21" xfId="0" applyNumberFormat="1" applyFont="1" applyFill="1" applyBorder="1"/>
    <xf numFmtId="7" fontId="6" fillId="3" borderId="14" xfId="0" applyNumberFormat="1" applyFont="1" applyFill="1" applyBorder="1"/>
    <xf numFmtId="0" fontId="15" fillId="4" borderId="26" xfId="0" applyFont="1" applyFill="1" applyBorder="1" applyAlignment="1">
      <alignment horizontal="left"/>
    </xf>
    <xf numFmtId="1" fontId="21" fillId="4" borderId="25" xfId="0" applyNumberFormat="1" applyFont="1" applyFill="1" applyBorder="1" applyAlignment="1">
      <alignment horizontal="center"/>
    </xf>
    <xf numFmtId="7" fontId="18" fillId="4" borderId="24" xfId="0" applyNumberFormat="1" applyFont="1" applyFill="1" applyBorder="1" applyAlignment="1">
      <alignment horizontal="center" wrapText="1"/>
    </xf>
    <xf numFmtId="1" fontId="3" fillId="3" borderId="6" xfId="0" applyNumberFormat="1" applyFont="1" applyFill="1" applyBorder="1" applyAlignment="1">
      <alignment horizontal="center"/>
    </xf>
    <xf numFmtId="0" fontId="3" fillId="2" borderId="5" xfId="0" applyFont="1" applyFill="1" applyBorder="1"/>
    <xf numFmtId="0" fontId="3" fillId="2" borderId="7" xfId="0" applyFont="1" applyFill="1" applyBorder="1"/>
    <xf numFmtId="44" fontId="6" fillId="3" borderId="1" xfId="1" applyFont="1" applyFill="1" applyBorder="1" applyAlignment="1">
      <alignment horizontal="left"/>
    </xf>
    <xf numFmtId="1" fontId="6" fillId="3" borderId="12" xfId="0" applyNumberFormat="1" applyFont="1" applyFill="1" applyBorder="1" applyAlignment="1">
      <alignment horizontal="center"/>
    </xf>
    <xf numFmtId="8" fontId="6" fillId="3" borderId="15" xfId="0" applyNumberFormat="1" applyFont="1" applyFill="1" applyBorder="1"/>
    <xf numFmtId="7" fontId="6" fillId="2" borderId="8" xfId="0" applyNumberFormat="1" applyFont="1" applyFill="1" applyBorder="1" applyAlignment="1">
      <alignment horizontal="right"/>
    </xf>
    <xf numFmtId="0" fontId="3" fillId="3" borderId="6" xfId="0" applyFont="1" applyFill="1" applyBorder="1" applyAlignment="1">
      <alignment horizontal="center"/>
    </xf>
    <xf numFmtId="166" fontId="6" fillId="3" borderId="0" xfId="0" applyNumberFormat="1" applyFont="1" applyFill="1"/>
    <xf numFmtId="7" fontId="3" fillId="2" borderId="0" xfId="0" applyNumberFormat="1" applyFont="1" applyFill="1"/>
    <xf numFmtId="0" fontId="3" fillId="3" borderId="0" xfId="0" applyFont="1" applyFill="1" applyAlignment="1">
      <alignment vertical="top"/>
    </xf>
    <xf numFmtId="0" fontId="3" fillId="0" borderId="0" xfId="0" applyFont="1" applyAlignment="1">
      <alignment vertical="top"/>
    </xf>
    <xf numFmtId="0" fontId="3" fillId="2" borderId="19" xfId="0" applyFont="1" applyFill="1" applyBorder="1"/>
    <xf numFmtId="0" fontId="3" fillId="2" borderId="6" xfId="0" applyFont="1" applyFill="1" applyBorder="1" applyAlignment="1">
      <alignment horizontal="right"/>
    </xf>
    <xf numFmtId="165" fontId="5" fillId="2" borderId="0" xfId="1" applyNumberFormat="1" applyFont="1" applyFill="1" applyBorder="1" applyAlignment="1">
      <alignment horizontal="right"/>
    </xf>
    <xf numFmtId="168" fontId="5" fillId="2" borderId="0" xfId="1" applyNumberFormat="1" applyFont="1" applyFill="1" applyBorder="1"/>
    <xf numFmtId="0" fontId="6" fillId="2" borderId="0" xfId="0" applyFont="1" applyFill="1" applyAlignment="1">
      <alignment horizontal="left" indent="2"/>
    </xf>
    <xf numFmtId="0" fontId="7" fillId="3" borderId="6" xfId="0" applyFont="1" applyFill="1" applyBorder="1"/>
    <xf numFmtId="0" fontId="7" fillId="3" borderId="0" xfId="0" applyFont="1" applyFill="1"/>
    <xf numFmtId="0" fontId="3" fillId="3" borderId="0" xfId="0" applyFont="1" applyFill="1"/>
    <xf numFmtId="0" fontId="3" fillId="0" borderId="7" xfId="0" applyFont="1" applyBorder="1"/>
    <xf numFmtId="1" fontId="3" fillId="2" borderId="6" xfId="0" applyNumberFormat="1" applyFont="1" applyFill="1" applyBorder="1"/>
    <xf numFmtId="1" fontId="3" fillId="2" borderId="9" xfId="0" applyNumberFormat="1" applyFont="1" applyFill="1" applyBorder="1"/>
    <xf numFmtId="7" fontId="3" fillId="2" borderId="13" xfId="0" applyNumberFormat="1" applyFont="1" applyFill="1" applyBorder="1"/>
    <xf numFmtId="0" fontId="4" fillId="3" borderId="1" xfId="0" applyFont="1" applyFill="1" applyBorder="1" applyAlignment="1">
      <alignment horizontal="left" wrapText="1"/>
    </xf>
    <xf numFmtId="0" fontId="4" fillId="3" borderId="2" xfId="0" applyFont="1" applyFill="1" applyBorder="1" applyAlignment="1">
      <alignment horizontal="right" wrapText="1"/>
    </xf>
    <xf numFmtId="0" fontId="4" fillId="3" borderId="15" xfId="0" applyFont="1" applyFill="1" applyBorder="1" applyAlignment="1">
      <alignment horizontal="left" wrapText="1"/>
    </xf>
    <xf numFmtId="0" fontId="4" fillId="3" borderId="8" xfId="0" applyFont="1" applyFill="1" applyBorder="1" applyAlignment="1">
      <alignment horizontal="right" wrapText="1"/>
    </xf>
    <xf numFmtId="0" fontId="5" fillId="2" borderId="1" xfId="0" applyFont="1" applyFill="1" applyBorder="1" applyAlignment="1">
      <alignment horizontal="right" wrapText="1"/>
    </xf>
    <xf numFmtId="0" fontId="5" fillId="2" borderId="2" xfId="0" applyFont="1" applyFill="1" applyBorder="1" applyAlignment="1">
      <alignment horizontal="right" wrapText="1"/>
    </xf>
    <xf numFmtId="1" fontId="5" fillId="2" borderId="2" xfId="0" applyNumberFormat="1" applyFont="1" applyFill="1" applyBorder="1" applyAlignment="1">
      <alignment horizontal="right" wrapText="1"/>
    </xf>
    <xf numFmtId="7" fontId="5" fillId="2" borderId="2" xfId="0" applyNumberFormat="1" applyFont="1" applyFill="1" applyBorder="1" applyAlignment="1">
      <alignment horizontal="right" wrapText="1"/>
    </xf>
    <xf numFmtId="0" fontId="5" fillId="2" borderId="8" xfId="0" applyFont="1" applyFill="1" applyBorder="1" applyAlignment="1">
      <alignment horizontal="right" wrapText="1"/>
    </xf>
    <xf numFmtId="0" fontId="6" fillId="2" borderId="0" xfId="0" applyFont="1" applyFill="1" applyAlignment="1">
      <alignment horizontal="center"/>
    </xf>
    <xf numFmtId="0" fontId="5" fillId="2" borderId="0" xfId="0" applyFont="1" applyFill="1" applyAlignment="1">
      <alignment horizontal="right"/>
    </xf>
    <xf numFmtId="0" fontId="3" fillId="2" borderId="31" xfId="0" applyFont="1" applyFill="1" applyBorder="1"/>
    <xf numFmtId="0" fontId="30" fillId="2" borderId="31" xfId="0" applyFont="1" applyFill="1" applyBorder="1"/>
    <xf numFmtId="0" fontId="7" fillId="0" borderId="31" xfId="0" applyFont="1" applyBorder="1"/>
    <xf numFmtId="0" fontId="30" fillId="2" borderId="0" xfId="0" applyFont="1" applyFill="1"/>
    <xf numFmtId="0" fontId="12" fillId="4" borderId="27" xfId="0" applyFont="1" applyFill="1" applyBorder="1" applyAlignment="1">
      <alignment vertical="top"/>
    </xf>
    <xf numFmtId="1" fontId="13" fillId="4" borderId="28" xfId="0" applyNumberFormat="1" applyFont="1" applyFill="1" applyBorder="1" applyAlignment="1">
      <alignment vertical="top"/>
    </xf>
    <xf numFmtId="8" fontId="13" fillId="4" borderId="28" xfId="0" applyNumberFormat="1" applyFont="1" applyFill="1" applyBorder="1" applyAlignment="1">
      <alignment vertical="top"/>
    </xf>
    <xf numFmtId="49" fontId="12" fillId="4" borderId="29" xfId="0" applyNumberFormat="1" applyFont="1" applyFill="1" applyBorder="1" applyAlignment="1">
      <alignment horizontal="right" vertical="top"/>
    </xf>
    <xf numFmtId="0" fontId="14" fillId="2" borderId="0" xfId="0" applyFont="1" applyFill="1"/>
    <xf numFmtId="0" fontId="12" fillId="4" borderId="27" xfId="0" applyFont="1" applyFill="1" applyBorder="1"/>
    <xf numFmtId="0" fontId="18" fillId="4" borderId="28" xfId="0" applyFont="1" applyFill="1" applyBorder="1"/>
    <xf numFmtId="0" fontId="31" fillId="4" borderId="28" xfId="0" applyFont="1" applyFill="1" applyBorder="1"/>
    <xf numFmtId="0" fontId="18" fillId="4" borderId="29" xfId="0" applyFont="1" applyFill="1" applyBorder="1"/>
    <xf numFmtId="0" fontId="28" fillId="3" borderId="16" xfId="0" applyFont="1" applyFill="1" applyBorder="1" applyAlignment="1">
      <alignment vertical="top" wrapText="1"/>
    </xf>
    <xf numFmtId="8" fontId="3" fillId="2" borderId="0" xfId="0" applyNumberFormat="1" applyFont="1" applyFill="1"/>
    <xf numFmtId="0" fontId="3" fillId="2" borderId="0" xfId="0" applyFont="1" applyFill="1" applyAlignment="1">
      <alignment horizontal="left" indent="2"/>
    </xf>
    <xf numFmtId="8" fontId="3" fillId="3" borderId="0" xfId="0" applyNumberFormat="1" applyFont="1" applyFill="1"/>
    <xf numFmtId="0" fontId="3" fillId="0" borderId="0" xfId="0" applyFont="1"/>
    <xf numFmtId="0" fontId="3" fillId="2" borderId="0" xfId="0" applyFont="1" applyFill="1" applyAlignment="1">
      <alignment horizontal="center" wrapText="1"/>
    </xf>
    <xf numFmtId="0" fontId="3" fillId="3" borderId="0" xfId="0" applyFont="1" applyFill="1" applyAlignment="1">
      <alignment horizontal="center" wrapText="1"/>
    </xf>
    <xf numFmtId="8" fontId="3" fillId="2" borderId="0" xfId="0" quotePrefix="1" applyNumberFormat="1" applyFont="1" applyFill="1"/>
    <xf numFmtId="8" fontId="3" fillId="3" borderId="0" xfId="0" quotePrefix="1" applyNumberFormat="1" applyFont="1" applyFill="1"/>
    <xf numFmtId="7" fontId="3" fillId="2" borderId="0" xfId="0" applyNumberFormat="1" applyFont="1" applyFill="1" applyAlignment="1">
      <alignment horizontal="left" indent="2"/>
    </xf>
    <xf numFmtId="166" fontId="3" fillId="2" borderId="0" xfId="0" applyNumberFormat="1" applyFont="1" applyFill="1"/>
    <xf numFmtId="7" fontId="3" fillId="3" borderId="0" xfId="0" applyNumberFormat="1" applyFont="1" applyFill="1"/>
    <xf numFmtId="44" fontId="3" fillId="2" borderId="0" xfId="1" applyFont="1" applyFill="1"/>
    <xf numFmtId="0" fontId="3" fillId="2" borderId="0" xfId="0" applyFont="1" applyFill="1" applyAlignment="1">
      <alignment horizontal="center"/>
    </xf>
    <xf numFmtId="44" fontId="3" fillId="2" borderId="0" xfId="0" applyNumberFormat="1" applyFont="1" applyFill="1"/>
    <xf numFmtId="0" fontId="3" fillId="3" borderId="0" xfId="0" applyFont="1" applyFill="1" applyAlignment="1">
      <alignment horizontal="center"/>
    </xf>
    <xf numFmtId="14" fontId="3" fillId="2" borderId="0" xfId="0" applyNumberFormat="1" applyFont="1" applyFill="1"/>
    <xf numFmtId="14" fontId="3" fillId="3" borderId="0" xfId="0" applyNumberFormat="1" applyFont="1" applyFill="1"/>
    <xf numFmtId="49" fontId="28" fillId="2" borderId="0" xfId="0" applyNumberFormat="1" applyFont="1" applyFill="1" applyAlignment="1">
      <alignment wrapText="1"/>
    </xf>
    <xf numFmtId="0" fontId="28" fillId="2" borderId="0" xfId="0" applyFont="1" applyFill="1"/>
    <xf numFmtId="7" fontId="3" fillId="2" borderId="0" xfId="1" applyNumberFormat="1" applyFont="1" applyFill="1" applyBorder="1"/>
    <xf numFmtId="0" fontId="33" fillId="2" borderId="6" xfId="0" applyFont="1" applyFill="1" applyBorder="1" applyAlignment="1">
      <alignment horizontal="center"/>
    </xf>
    <xf numFmtId="0" fontId="33" fillId="2" borderId="0" xfId="0" applyFont="1" applyFill="1" applyAlignment="1">
      <alignment horizontal="center"/>
    </xf>
    <xf numFmtId="0" fontId="33" fillId="2" borderId="7" xfId="0" applyFont="1" applyFill="1" applyBorder="1" applyAlignment="1">
      <alignment horizontal="center"/>
    </xf>
    <xf numFmtId="14" fontId="30" fillId="3" borderId="19" xfId="0" applyNumberFormat="1" applyFont="1" applyFill="1" applyBorder="1"/>
    <xf numFmtId="169" fontId="6" fillId="3" borderId="13" xfId="1" applyNumberFormat="1" applyFont="1" applyFill="1" applyBorder="1" applyAlignment="1">
      <alignment horizontal="right" vertical="center"/>
    </xf>
    <xf numFmtId="169" fontId="6" fillId="3" borderId="0" xfId="1" applyNumberFormat="1" applyFont="1" applyFill="1" applyBorder="1" applyAlignment="1">
      <alignment horizontal="right" vertical="center"/>
    </xf>
    <xf numFmtId="0" fontId="6" fillId="3" borderId="3" xfId="0" applyFont="1" applyFill="1" applyBorder="1"/>
    <xf numFmtId="0" fontId="6" fillId="3" borderId="5" xfId="0" applyFont="1" applyFill="1" applyBorder="1" applyAlignment="1">
      <alignment horizontal="right"/>
    </xf>
    <xf numFmtId="0" fontId="6" fillId="3" borderId="9" xfId="0" applyFont="1" applyFill="1" applyBorder="1" applyAlignment="1">
      <alignment horizontal="right" vertical="center"/>
    </xf>
    <xf numFmtId="9" fontId="6" fillId="3" borderId="14" xfId="0" applyNumberFormat="1" applyFont="1" applyFill="1" applyBorder="1" applyAlignment="1">
      <alignment horizontal="right" vertical="center"/>
    </xf>
    <xf numFmtId="0" fontId="6" fillId="3" borderId="4" xfId="0" applyFont="1" applyFill="1" applyBorder="1" applyAlignment="1">
      <alignment horizontal="right"/>
    </xf>
    <xf numFmtId="169" fontId="6" fillId="3" borderId="13" xfId="0" applyNumberFormat="1" applyFont="1" applyFill="1" applyBorder="1"/>
    <xf numFmtId="0" fontId="33" fillId="2" borderId="0" xfId="0" applyFont="1" applyFill="1" applyAlignment="1">
      <alignment horizontal="left"/>
    </xf>
    <xf numFmtId="9" fontId="6" fillId="3" borderId="35" xfId="0" applyNumberFormat="1" applyFont="1" applyFill="1" applyBorder="1" applyAlignment="1">
      <alignment horizontal="right" vertical="center"/>
    </xf>
    <xf numFmtId="176" fontId="11" fillId="2" borderId="31" xfId="0" applyNumberFormat="1" applyFont="1" applyFill="1" applyBorder="1" applyAlignment="1">
      <alignment horizontal="left"/>
    </xf>
    <xf numFmtId="44" fontId="6" fillId="3" borderId="0" xfId="1" applyFont="1" applyFill="1" applyBorder="1" applyAlignment="1"/>
    <xf numFmtId="44" fontId="19" fillId="2" borderId="13" xfId="1" applyFont="1" applyFill="1" applyBorder="1"/>
    <xf numFmtId="44" fontId="6" fillId="3" borderId="11" xfId="0" applyNumberFormat="1" applyFont="1" applyFill="1" applyBorder="1"/>
    <xf numFmtId="44" fontId="6" fillId="2" borderId="0" xfId="0" applyNumberFormat="1" applyFont="1" applyFill="1"/>
    <xf numFmtId="44" fontId="6" fillId="3" borderId="0" xfId="1" applyFont="1" applyFill="1" applyBorder="1" applyAlignment="1">
      <alignment horizontal="right"/>
    </xf>
    <xf numFmtId="0" fontId="6" fillId="3" borderId="4" xfId="0" applyFont="1" applyFill="1" applyBorder="1"/>
    <xf numFmtId="0" fontId="6" fillId="3" borderId="13" xfId="0" applyFont="1" applyFill="1" applyBorder="1" applyAlignment="1">
      <alignment horizontal="right" vertical="center"/>
    </xf>
    <xf numFmtId="0" fontId="6" fillId="3" borderId="0" xfId="0" applyFont="1" applyFill="1" applyAlignment="1">
      <alignment horizontal="right" vertical="center"/>
    </xf>
    <xf numFmtId="0" fontId="33" fillId="0" borderId="6" xfId="0" applyFont="1" applyBorder="1" applyAlignment="1">
      <alignment horizontal="center"/>
    </xf>
    <xf numFmtId="0" fontId="33" fillId="0" borderId="0" xfId="0" applyFont="1" applyAlignment="1">
      <alignment horizontal="center"/>
    </xf>
    <xf numFmtId="0" fontId="33" fillId="0" borderId="0" xfId="0" applyFont="1" applyAlignment="1">
      <alignment horizontal="left"/>
    </xf>
    <xf numFmtId="0" fontId="33" fillId="0" borderId="0" xfId="0" applyFont="1" applyAlignment="1">
      <alignment horizontal="right"/>
    </xf>
    <xf numFmtId="0" fontId="33" fillId="0" borderId="7" xfId="0" applyFont="1" applyBorder="1" applyAlignment="1">
      <alignment horizontal="right"/>
    </xf>
    <xf numFmtId="0" fontId="6" fillId="0" borderId="3" xfId="0" applyFont="1" applyBorder="1"/>
    <xf numFmtId="0" fontId="6" fillId="0" borderId="4" xfId="0" applyFont="1" applyBorder="1"/>
    <xf numFmtId="0" fontId="6" fillId="0" borderId="5" xfId="0" applyFont="1" applyBorder="1" applyAlignment="1">
      <alignment horizontal="right"/>
    </xf>
    <xf numFmtId="9" fontId="6" fillId="0" borderId="35" xfId="0" applyNumberFormat="1" applyFont="1" applyBorder="1" applyAlignment="1">
      <alignment horizontal="right" vertical="center"/>
    </xf>
    <xf numFmtId="0" fontId="6" fillId="0" borderId="9" xfId="0" applyFont="1" applyBorder="1" applyAlignment="1">
      <alignment horizontal="right" vertical="center"/>
    </xf>
    <xf numFmtId="0" fontId="6" fillId="0" borderId="13" xfId="0" applyFont="1" applyBorder="1" applyAlignment="1">
      <alignment horizontal="right" vertical="center"/>
    </xf>
    <xf numFmtId="169" fontId="6" fillId="0" borderId="13" xfId="1" applyNumberFormat="1" applyFont="1" applyFill="1" applyBorder="1" applyAlignment="1">
      <alignment horizontal="right" vertical="center"/>
    </xf>
    <xf numFmtId="9" fontId="6" fillId="0" borderId="14" xfId="0" applyNumberFormat="1" applyFont="1" applyBorder="1" applyAlignment="1">
      <alignment horizontal="right" vertical="center"/>
    </xf>
    <xf numFmtId="14" fontId="30" fillId="0" borderId="19" xfId="0" applyNumberFormat="1" applyFont="1" applyBorder="1"/>
    <xf numFmtId="9" fontId="6" fillId="0" borderId="7" xfId="0" applyNumberFormat="1" applyFont="1" applyBorder="1" applyAlignment="1">
      <alignment horizontal="right" vertical="center"/>
    </xf>
    <xf numFmtId="0" fontId="6" fillId="0" borderId="6" xfId="0" applyFont="1" applyBorder="1" applyAlignment="1">
      <alignment horizontal="right" vertical="center"/>
    </xf>
    <xf numFmtId="0" fontId="6" fillId="0" borderId="0" xfId="0" applyFont="1" applyAlignment="1">
      <alignment horizontal="right" vertical="center"/>
    </xf>
    <xf numFmtId="169" fontId="6" fillId="0" borderId="0" xfId="1" applyNumberFormat="1" applyFont="1" applyFill="1" applyBorder="1" applyAlignment="1">
      <alignment horizontal="right" vertical="center"/>
    </xf>
    <xf numFmtId="0" fontId="6" fillId="0" borderId="6" xfId="0" applyFont="1" applyBorder="1"/>
    <xf numFmtId="0" fontId="6" fillId="0" borderId="0" xfId="0" applyFont="1"/>
    <xf numFmtId="0" fontId="6" fillId="0" borderId="7" xfId="0" applyFont="1" applyBorder="1" applyAlignment="1">
      <alignment horizontal="right"/>
    </xf>
    <xf numFmtId="0" fontId="27" fillId="0" borderId="6" xfId="0" applyFont="1" applyBorder="1"/>
    <xf numFmtId="0" fontId="27" fillId="0" borderId="0" xfId="0" applyFont="1"/>
    <xf numFmtId="0" fontId="6" fillId="0" borderId="9" xfId="0" applyFont="1" applyBorder="1"/>
    <xf numFmtId="0" fontId="6" fillId="0" borderId="13" xfId="0" applyFont="1" applyBorder="1"/>
    <xf numFmtId="0" fontId="6" fillId="3" borderId="0" xfId="0" applyFont="1" applyFill="1" applyAlignment="1">
      <alignment horizontal="right"/>
    </xf>
    <xf numFmtId="0" fontId="34" fillId="0" borderId="19" xfId="0" applyFont="1" applyBorder="1" applyAlignment="1">
      <alignment horizontal="left"/>
    </xf>
    <xf numFmtId="0" fontId="7" fillId="0" borderId="16" xfId="0" applyFont="1" applyBorder="1" applyAlignment="1">
      <alignment horizontal="centerContinuous"/>
    </xf>
    <xf numFmtId="0" fontId="7" fillId="0" borderId="16" xfId="0" applyFont="1" applyBorder="1" applyAlignment="1">
      <alignment horizontal="right"/>
    </xf>
    <xf numFmtId="0" fontId="7" fillId="0" borderId="17" xfId="0" applyFont="1" applyBorder="1" applyAlignment="1">
      <alignment horizontal="centerContinuous"/>
    </xf>
    <xf numFmtId="0" fontId="33" fillId="0" borderId="6" xfId="0" applyFont="1" applyBorder="1" applyAlignment="1">
      <alignment horizontal="left"/>
    </xf>
    <xf numFmtId="0" fontId="7" fillId="0" borderId="0" xfId="0" applyFont="1" applyAlignment="1">
      <alignment horizontal="centerContinuous"/>
    </xf>
    <xf numFmtId="0" fontId="7" fillId="0" borderId="0" xfId="0" applyFont="1" applyAlignment="1">
      <alignment horizontal="right"/>
    </xf>
    <xf numFmtId="0" fontId="7" fillId="0" borderId="7" xfId="0" applyFont="1" applyBorder="1" applyAlignment="1">
      <alignment horizontal="centerContinuous"/>
    </xf>
    <xf numFmtId="0" fontId="7" fillId="0" borderId="0" xfId="0" applyFont="1" applyAlignment="1">
      <alignment horizontal="left"/>
    </xf>
    <xf numFmtId="0" fontId="35" fillId="0" borderId="27" xfId="0" applyFont="1" applyBorder="1" applyAlignment="1">
      <alignment horizontal="left"/>
    </xf>
    <xf numFmtId="0" fontId="7" fillId="0" borderId="0" xfId="0" applyFont="1"/>
    <xf numFmtId="7" fontId="38" fillId="0" borderId="0" xfId="0" applyNumberFormat="1" applyFont="1"/>
    <xf numFmtId="176" fontId="6" fillId="0" borderId="25" xfId="0" applyNumberFormat="1" applyFont="1" applyBorder="1" applyAlignment="1">
      <alignment horizontal="centerContinuous"/>
    </xf>
    <xf numFmtId="0" fontId="6" fillId="0" borderId="25" xfId="0" applyFont="1" applyBorder="1" applyAlignment="1">
      <alignment horizontal="centerContinuous"/>
    </xf>
    <xf numFmtId="0" fontId="7" fillId="0" borderId="25" xfId="0" applyFont="1" applyBorder="1" applyAlignment="1">
      <alignment horizontal="centerContinuous"/>
    </xf>
    <xf numFmtId="0" fontId="7" fillId="0" borderId="24" xfId="0" applyFont="1" applyBorder="1" applyAlignment="1">
      <alignment horizontal="centerContinuous"/>
    </xf>
    <xf numFmtId="176" fontId="6" fillId="0" borderId="16" xfId="0" applyNumberFormat="1" applyFont="1" applyBorder="1" applyAlignment="1">
      <alignment horizontal="centerContinuous"/>
    </xf>
    <xf numFmtId="0" fontId="6" fillId="0" borderId="16" xfId="0" applyFont="1" applyBorder="1" applyAlignment="1">
      <alignment horizontal="centerContinuous"/>
    </xf>
    <xf numFmtId="44" fontId="7" fillId="3" borderId="0" xfId="0" applyNumberFormat="1" applyFont="1" applyFill="1"/>
    <xf numFmtId="0" fontId="7" fillId="0" borderId="9" xfId="0" applyFont="1" applyBorder="1"/>
    <xf numFmtId="0" fontId="7" fillId="0" borderId="13" xfId="0" applyFont="1" applyBorder="1"/>
    <xf numFmtId="0" fontId="6" fillId="0" borderId="13" xfId="0" applyFont="1" applyBorder="1" applyAlignment="1">
      <alignment horizontal="center" vertical="center" wrapText="1"/>
    </xf>
    <xf numFmtId="0" fontId="6" fillId="0" borderId="13" xfId="0" applyFont="1" applyBorder="1" applyAlignment="1">
      <alignment horizontal="right" vertical="center" wrapText="1"/>
    </xf>
    <xf numFmtId="0" fontId="6" fillId="0" borderId="14" xfId="0" applyFont="1" applyBorder="1" applyAlignment="1">
      <alignment horizontal="right" vertical="center"/>
    </xf>
    <xf numFmtId="0" fontId="6" fillId="3" borderId="13" xfId="0" applyFont="1" applyFill="1" applyBorder="1" applyAlignment="1">
      <alignment horizontal="center" vertical="center" wrapText="1"/>
    </xf>
    <xf numFmtId="0" fontId="7" fillId="0" borderId="6" xfId="0" applyFont="1" applyBorder="1" applyAlignment="1">
      <alignment vertical="center"/>
    </xf>
    <xf numFmtId="0" fontId="37" fillId="0" borderId="0" xfId="7" applyFont="1" applyFill="1"/>
    <xf numFmtId="44" fontId="7" fillId="0" borderId="0" xfId="1" applyFont="1" applyFill="1" applyBorder="1" applyAlignment="1">
      <alignment horizontal="right" vertical="center"/>
    </xf>
    <xf numFmtId="171" fontId="7" fillId="0" borderId="7" xfId="0" applyNumberFormat="1" applyFont="1" applyBorder="1" applyAlignment="1">
      <alignment horizontal="right" vertical="center"/>
    </xf>
    <xf numFmtId="44" fontId="6" fillId="3" borderId="18" xfId="0" applyNumberFormat="1" applyFont="1" applyFill="1" applyBorder="1"/>
    <xf numFmtId="0" fontId="39" fillId="0" borderId="6" xfId="0" applyFont="1" applyBorder="1"/>
    <xf numFmtId="44" fontId="39" fillId="0" borderId="0" xfId="1" applyFont="1" applyFill="1" applyBorder="1" applyAlignment="1">
      <alignment horizontal="right" vertical="center"/>
    </xf>
    <xf numFmtId="171" fontId="39" fillId="0" borderId="7" xfId="0" applyNumberFormat="1" applyFont="1" applyBorder="1" applyAlignment="1">
      <alignment horizontal="right" vertical="center"/>
    </xf>
    <xf numFmtId="169" fontId="7" fillId="3" borderId="0" xfId="0" applyNumberFormat="1" applyFont="1" applyFill="1"/>
    <xf numFmtId="0" fontId="39" fillId="0" borderId="6" xfId="0" applyFont="1" applyBorder="1" applyAlignment="1">
      <alignment vertical="center"/>
    </xf>
    <xf numFmtId="169" fontId="7" fillId="0" borderId="0" xfId="0" applyNumberFormat="1" applyFont="1"/>
    <xf numFmtId="44" fontId="7" fillId="0" borderId="0" xfId="0" applyNumberFormat="1" applyFont="1"/>
    <xf numFmtId="44" fontId="6" fillId="0" borderId="32" xfId="1" applyFont="1" applyFill="1" applyBorder="1" applyAlignment="1">
      <alignment horizontal="right" vertical="center"/>
    </xf>
    <xf numFmtId="44" fontId="6" fillId="0" borderId="13" xfId="1" applyFont="1" applyFill="1" applyBorder="1" applyAlignment="1">
      <alignment horizontal="right" vertical="center"/>
    </xf>
    <xf numFmtId="44" fontId="6" fillId="3" borderId="0" xfId="1" applyFont="1" applyFill="1" applyBorder="1" applyAlignment="1">
      <alignment vertical="center"/>
    </xf>
    <xf numFmtId="9" fontId="6" fillId="3" borderId="0" xfId="0" applyNumberFormat="1" applyFont="1" applyFill="1" applyAlignment="1">
      <alignment horizontal="right" vertical="center"/>
    </xf>
    <xf numFmtId="8" fontId="7" fillId="0" borderId="0" xfId="0" applyNumberFormat="1" applyFont="1" applyAlignment="1">
      <alignment horizontal="right"/>
    </xf>
    <xf numFmtId="43" fontId="7" fillId="0" borderId="0" xfId="0" applyNumberFormat="1" applyFont="1"/>
    <xf numFmtId="43" fontId="7" fillId="3" borderId="0" xfId="0" applyNumberFormat="1" applyFont="1" applyFill="1"/>
    <xf numFmtId="0" fontId="7" fillId="3" borderId="0" xfId="0" applyFont="1" applyFill="1" applyAlignment="1">
      <alignment horizontal="left"/>
    </xf>
    <xf numFmtId="14" fontId="6" fillId="0" borderId="16" xfId="0" applyNumberFormat="1" applyFont="1" applyBorder="1"/>
    <xf numFmtId="0" fontId="7" fillId="0" borderId="16" xfId="0" applyFont="1" applyBorder="1"/>
    <xf numFmtId="164" fontId="7" fillId="0" borderId="16" xfId="0" applyNumberFormat="1" applyFont="1" applyBorder="1" applyAlignment="1">
      <alignment horizontal="right"/>
    </xf>
    <xf numFmtId="0" fontId="7" fillId="0" borderId="17" xfId="0" applyFont="1" applyBorder="1" applyAlignment="1">
      <alignment horizontal="right"/>
    </xf>
    <xf numFmtId="44" fontId="7" fillId="2" borderId="0" xfId="0" applyNumberFormat="1" applyFont="1" applyFill="1"/>
    <xf numFmtId="7" fontId="7" fillId="0" borderId="6" xfId="0" applyNumberFormat="1" applyFont="1" applyBorder="1"/>
    <xf numFmtId="7" fontId="7" fillId="0" borderId="0" xfId="0" applyNumberFormat="1" applyFont="1"/>
    <xf numFmtId="0" fontId="7" fillId="0" borderId="7" xfId="0" applyFont="1" applyBorder="1" applyAlignment="1">
      <alignment horizontal="right"/>
    </xf>
    <xf numFmtId="0" fontId="6" fillId="0" borderId="9" xfId="0" applyFont="1" applyBorder="1" applyAlignment="1">
      <alignment horizontal="center" vertical="center" wrapText="1"/>
    </xf>
    <xf numFmtId="171" fontId="39" fillId="0" borderId="0" xfId="0" applyNumberFormat="1" applyFont="1" applyAlignment="1">
      <alignment horizontal="right" vertical="center"/>
    </xf>
    <xf numFmtId="169" fontId="7" fillId="0" borderId="18" xfId="0" applyNumberFormat="1" applyFont="1" applyBorder="1"/>
    <xf numFmtId="169" fontId="6" fillId="0" borderId="16" xfId="1" applyNumberFormat="1" applyFont="1" applyFill="1" applyBorder="1" applyAlignment="1">
      <alignment horizontal="right" vertical="center"/>
    </xf>
    <xf numFmtId="44" fontId="6" fillId="0" borderId="16" xfId="1" applyFont="1" applyFill="1" applyBorder="1" applyAlignment="1">
      <alignment horizontal="right" vertical="center"/>
    </xf>
    <xf numFmtId="9" fontId="6" fillId="0" borderId="17" xfId="0" applyNumberFormat="1" applyFont="1" applyBorder="1" applyAlignment="1">
      <alignment horizontal="right" vertical="center"/>
    </xf>
    <xf numFmtId="172" fontId="7" fillId="3" borderId="0" xfId="0" applyNumberFormat="1" applyFont="1" applyFill="1"/>
    <xf numFmtId="171" fontId="39" fillId="0" borderId="8" xfId="0" applyNumberFormat="1" applyFont="1" applyBorder="1" applyAlignment="1">
      <alignment horizontal="right" vertical="center"/>
    </xf>
    <xf numFmtId="9" fontId="6" fillId="0" borderId="0" xfId="0" applyNumberFormat="1" applyFont="1" applyAlignment="1">
      <alignment horizontal="right" vertical="center"/>
    </xf>
    <xf numFmtId="14" fontId="6" fillId="3" borderId="16" xfId="0" applyNumberFormat="1" applyFont="1" applyFill="1" applyBorder="1"/>
    <xf numFmtId="169" fontId="6" fillId="3" borderId="16" xfId="1" applyNumberFormat="1" applyFont="1" applyFill="1" applyBorder="1" applyAlignment="1">
      <alignment horizontal="right" vertical="center"/>
    </xf>
    <xf numFmtId="44" fontId="6" fillId="3" borderId="16" xfId="1" applyFont="1" applyFill="1" applyBorder="1" applyAlignment="1">
      <alignment vertical="center"/>
    </xf>
    <xf numFmtId="9" fontId="6" fillId="3" borderId="17" xfId="0" applyNumberFormat="1" applyFont="1" applyFill="1" applyBorder="1" applyAlignment="1">
      <alignment horizontal="right" vertical="center"/>
    </xf>
    <xf numFmtId="0" fontId="7" fillId="3" borderId="0" xfId="0" applyFont="1" applyFill="1" applyAlignment="1">
      <alignment horizontal="right"/>
    </xf>
    <xf numFmtId="0" fontId="6" fillId="3" borderId="7" xfId="0" applyFont="1" applyFill="1" applyBorder="1" applyAlignment="1">
      <alignment horizontal="center" vertical="center"/>
    </xf>
    <xf numFmtId="0" fontId="6" fillId="3" borderId="9" xfId="0" applyFont="1" applyFill="1" applyBorder="1" applyAlignment="1">
      <alignment horizontal="center" vertical="center" wrapText="1"/>
    </xf>
    <xf numFmtId="0" fontId="6" fillId="3" borderId="14" xfId="0" applyFont="1" applyFill="1" applyBorder="1" applyAlignment="1">
      <alignment horizontal="center" vertical="center"/>
    </xf>
    <xf numFmtId="0" fontId="7" fillId="3" borderId="6" xfId="0" applyFont="1" applyFill="1" applyBorder="1" applyAlignment="1">
      <alignment vertical="center"/>
    </xf>
    <xf numFmtId="0" fontId="37" fillId="3" borderId="0" xfId="7" applyFont="1" applyFill="1"/>
    <xf numFmtId="44" fontId="7" fillId="0" borderId="0" xfId="1" applyFont="1" applyFill="1" applyBorder="1"/>
    <xf numFmtId="171" fontId="7" fillId="3" borderId="7" xfId="0" applyNumberFormat="1" applyFont="1" applyFill="1" applyBorder="1" applyAlignment="1">
      <alignment horizontal="right" vertical="center"/>
    </xf>
    <xf numFmtId="44" fontId="7" fillId="0" borderId="0" xfId="1" applyFont="1" applyFill="1" applyBorder="1" applyAlignment="1">
      <alignment horizontal="right"/>
    </xf>
    <xf numFmtId="0" fontId="39" fillId="3" borderId="6" xfId="0" applyFont="1" applyFill="1" applyBorder="1" applyAlignment="1">
      <alignment vertical="center"/>
    </xf>
    <xf numFmtId="44" fontId="39" fillId="0" borderId="0" xfId="1" applyFont="1" applyFill="1" applyBorder="1"/>
    <xf numFmtId="171" fontId="39" fillId="3" borderId="7" xfId="0" applyNumberFormat="1" applyFont="1" applyFill="1" applyBorder="1" applyAlignment="1">
      <alignment horizontal="right" vertical="center"/>
    </xf>
    <xf numFmtId="171" fontId="39" fillId="3" borderId="0" xfId="0" applyNumberFormat="1" applyFont="1" applyFill="1" applyAlignment="1">
      <alignment horizontal="right" vertical="center"/>
    </xf>
    <xf numFmtId="169" fontId="7" fillId="3" borderId="18" xfId="0" applyNumberFormat="1" applyFont="1" applyFill="1" applyBorder="1"/>
    <xf numFmtId="0" fontId="39" fillId="3" borderId="1" xfId="0" applyFont="1" applyFill="1" applyBorder="1" applyAlignment="1">
      <alignment vertical="center"/>
    </xf>
    <xf numFmtId="44" fontId="39" fillId="0" borderId="2" xfId="1" applyFont="1" applyFill="1" applyBorder="1"/>
    <xf numFmtId="44" fontId="6" fillId="3" borderId="32" xfId="1" applyFont="1" applyFill="1" applyBorder="1" applyAlignment="1">
      <alignment vertical="center"/>
    </xf>
    <xf numFmtId="168" fontId="7" fillId="0" borderId="18" xfId="0" applyNumberFormat="1" applyFont="1" applyBorder="1"/>
    <xf numFmtId="44" fontId="6" fillId="3" borderId="13" xfId="1" applyFont="1" applyFill="1" applyBorder="1" applyAlignment="1">
      <alignment vertical="center"/>
    </xf>
    <xf numFmtId="0" fontId="7" fillId="3" borderId="0" xfId="0" applyFont="1" applyFill="1" applyAlignment="1">
      <alignment wrapText="1"/>
    </xf>
    <xf numFmtId="0" fontId="40" fillId="3" borderId="0" xfId="0" applyFont="1" applyFill="1" applyAlignment="1">
      <alignment wrapText="1"/>
    </xf>
    <xf numFmtId="0" fontId="39" fillId="0" borderId="0" xfId="0" applyFont="1"/>
    <xf numFmtId="0" fontId="39" fillId="3" borderId="0" xfId="0" applyFont="1" applyFill="1"/>
    <xf numFmtId="169" fontId="39" fillId="0" borderId="23" xfId="0" applyNumberFormat="1" applyFont="1" applyBorder="1"/>
    <xf numFmtId="44" fontId="6" fillId="0" borderId="0" xfId="1" applyFont="1" applyFill="1" applyBorder="1" applyAlignment="1">
      <alignment horizontal="right" vertical="center"/>
    </xf>
    <xf numFmtId="171" fontId="39" fillId="0" borderId="12" xfId="0" applyNumberFormat="1" applyFont="1" applyBorder="1" applyAlignment="1">
      <alignment horizontal="right" vertical="center"/>
    </xf>
    <xf numFmtId="169" fontId="39" fillId="0" borderId="18" xfId="0" applyNumberFormat="1" applyFont="1" applyBorder="1"/>
    <xf numFmtId="0" fontId="7" fillId="0" borderId="6" xfId="0" applyFont="1" applyBorder="1"/>
    <xf numFmtId="44" fontId="7" fillId="0" borderId="0" xfId="1" applyFont="1" applyFill="1" applyBorder="1" applyAlignment="1">
      <alignment vertical="center"/>
    </xf>
    <xf numFmtId="44" fontId="7" fillId="0" borderId="7" xfId="1" applyFont="1" applyFill="1" applyBorder="1" applyAlignment="1">
      <alignment horizontal="right" vertical="center"/>
    </xf>
    <xf numFmtId="0" fontId="39" fillId="0" borderId="0" xfId="0" applyFont="1" applyAlignment="1">
      <alignment horizontal="right"/>
    </xf>
    <xf numFmtId="169" fontId="39" fillId="3" borderId="0" xfId="0" applyNumberFormat="1" applyFont="1" applyFill="1"/>
    <xf numFmtId="44" fontId="39" fillId="0" borderId="0" xfId="0" applyNumberFormat="1" applyFont="1"/>
    <xf numFmtId="44" fontId="39" fillId="0" borderId="0" xfId="1" applyFont="1" applyFill="1" applyBorder="1" applyAlignment="1">
      <alignment vertical="center"/>
    </xf>
    <xf numFmtId="44" fontId="39" fillId="0" borderId="7" xfId="1" applyFont="1" applyFill="1" applyBorder="1" applyAlignment="1">
      <alignment horizontal="right" vertical="center"/>
    </xf>
    <xf numFmtId="0" fontId="39" fillId="0" borderId="1" xfId="0" applyFont="1" applyBorder="1"/>
    <xf numFmtId="44" fontId="39" fillId="0" borderId="2" xfId="1" applyFont="1" applyFill="1" applyBorder="1" applyAlignment="1">
      <alignment horizontal="right" vertical="center"/>
    </xf>
    <xf numFmtId="44" fontId="6" fillId="0" borderId="33" xfId="1" applyFont="1" applyFill="1" applyBorder="1" applyAlignment="1">
      <alignment horizontal="right" vertical="center"/>
    </xf>
    <xf numFmtId="0" fontId="6" fillId="0" borderId="28" xfId="0" applyFont="1" applyBorder="1" applyAlignment="1">
      <alignment horizontal="center" vertical="center" wrapText="1"/>
    </xf>
    <xf numFmtId="49" fontId="39" fillId="0" borderId="29" xfId="0" applyNumberFormat="1" applyFont="1" applyBorder="1" applyAlignment="1">
      <alignment horizontal="right"/>
    </xf>
    <xf numFmtId="170" fontId="39" fillId="0" borderId="0" xfId="0" applyNumberFormat="1" applyFont="1"/>
    <xf numFmtId="0" fontId="39" fillId="0" borderId="7" xfId="0" applyFont="1" applyBorder="1" applyAlignment="1">
      <alignment horizontal="right"/>
    </xf>
    <xf numFmtId="0" fontId="27" fillId="3" borderId="0" xfId="0" applyFont="1" applyFill="1" applyAlignment="1">
      <alignment horizontal="right" vertical="center"/>
    </xf>
    <xf numFmtId="169" fontId="27" fillId="3" borderId="0" xfId="1" applyNumberFormat="1" applyFont="1" applyFill="1" applyBorder="1" applyAlignment="1">
      <alignment horizontal="right" vertical="center"/>
    </xf>
    <xf numFmtId="44" fontId="27" fillId="3" borderId="0" xfId="1" applyFont="1" applyFill="1" applyBorder="1" applyAlignment="1">
      <alignment vertical="center"/>
    </xf>
    <xf numFmtId="9" fontId="27" fillId="3" borderId="0" xfId="0" applyNumberFormat="1" applyFont="1" applyFill="1" applyAlignment="1">
      <alignment horizontal="right" vertical="center"/>
    </xf>
    <xf numFmtId="169" fontId="39" fillId="0" borderId="34" xfId="0" applyNumberFormat="1" applyFont="1" applyBorder="1" applyAlignment="1">
      <alignment horizontal="right"/>
    </xf>
    <xf numFmtId="44" fontId="27" fillId="3" borderId="0" xfId="0" applyNumberFormat="1" applyFont="1" applyFill="1" applyAlignment="1">
      <alignment horizontal="right" vertical="center"/>
    </xf>
    <xf numFmtId="169" fontId="39" fillId="0" borderId="7" xfId="0" applyNumberFormat="1" applyFont="1" applyBorder="1" applyAlignment="1">
      <alignment horizontal="right"/>
    </xf>
    <xf numFmtId="169" fontId="39" fillId="0" borderId="0" xfId="0" applyNumberFormat="1" applyFont="1"/>
    <xf numFmtId="0" fontId="39" fillId="0" borderId="7" xfId="0" applyFont="1" applyBorder="1" applyAlignment="1">
      <alignment horizontal="right" wrapText="1"/>
    </xf>
    <xf numFmtId="172" fontId="39" fillId="0" borderId="7" xfId="0" applyNumberFormat="1" applyFont="1" applyBorder="1" applyAlignment="1">
      <alignment horizontal="right"/>
    </xf>
    <xf numFmtId="0" fontId="7" fillId="0" borderId="1" xfId="0" applyFont="1" applyBorder="1"/>
    <xf numFmtId="0" fontId="7" fillId="0" borderId="2" xfId="0" applyFont="1" applyBorder="1"/>
    <xf numFmtId="0" fontId="7" fillId="0" borderId="8" xfId="0" applyFont="1" applyBorder="1" applyAlignment="1">
      <alignment horizontal="right"/>
    </xf>
    <xf numFmtId="0" fontId="39" fillId="2" borderId="0" xfId="0" applyFont="1" applyFill="1"/>
    <xf numFmtId="167" fontId="27" fillId="0" borderId="18" xfId="0" applyNumberFormat="1" applyFont="1" applyBorder="1"/>
    <xf numFmtId="0" fontId="27" fillId="0" borderId="7" xfId="0" applyFont="1" applyBorder="1" applyAlignment="1">
      <alignment horizontal="right"/>
    </xf>
    <xf numFmtId="0" fontId="7" fillId="0" borderId="14" xfId="0" applyFont="1" applyBorder="1" applyAlignment="1">
      <alignment horizontal="right"/>
    </xf>
    <xf numFmtId="164" fontId="7" fillId="2" borderId="0" xfId="0" applyNumberFormat="1" applyFont="1" applyFill="1" applyAlignment="1">
      <alignment horizontal="right"/>
    </xf>
    <xf numFmtId="0" fontId="39" fillId="2" borderId="0" xfId="0" applyFont="1" applyFill="1" applyAlignment="1">
      <alignment horizontal="right"/>
    </xf>
    <xf numFmtId="0" fontId="33" fillId="0" borderId="16" xfId="0" applyFont="1" applyBorder="1" applyAlignment="1">
      <alignment horizontal="left"/>
    </xf>
    <xf numFmtId="0" fontId="7" fillId="2" borderId="9" xfId="0" applyFont="1" applyFill="1" applyBorder="1" applyAlignment="1">
      <alignment vertical="center"/>
    </xf>
    <xf numFmtId="0" fontId="6" fillId="2" borderId="13" xfId="0" applyFont="1" applyFill="1" applyBorder="1" applyAlignment="1">
      <alignment horizontal="center" vertical="center" wrapText="1"/>
    </xf>
    <xf numFmtId="0" fontId="6" fillId="2" borderId="13" xfId="0" applyFont="1" applyFill="1" applyBorder="1" applyAlignment="1">
      <alignment horizontal="right" vertical="center" wrapText="1"/>
    </xf>
    <xf numFmtId="0" fontId="6" fillId="2" borderId="14" xfId="0" applyFont="1" applyFill="1" applyBorder="1" applyAlignment="1">
      <alignment horizontal="center" vertical="center" wrapText="1"/>
    </xf>
    <xf numFmtId="171" fontId="7" fillId="3" borderId="7" xfId="2" applyNumberFormat="1" applyFont="1" applyFill="1" applyBorder="1" applyAlignment="1">
      <alignment horizontal="right" vertical="center"/>
    </xf>
    <xf numFmtId="0" fontId="39" fillId="3" borderId="6" xfId="0" applyFont="1" applyFill="1" applyBorder="1"/>
    <xf numFmtId="171" fontId="39" fillId="3" borderId="7" xfId="2" applyNumberFormat="1" applyFont="1" applyFill="1" applyBorder="1" applyAlignment="1">
      <alignment horizontal="right" vertical="center"/>
    </xf>
    <xf numFmtId="0" fontId="39" fillId="3" borderId="1" xfId="0" applyFont="1" applyFill="1" applyBorder="1"/>
    <xf numFmtId="0" fontId="37" fillId="3" borderId="2" xfId="7" applyFont="1" applyFill="1" applyBorder="1"/>
    <xf numFmtId="171" fontId="39" fillId="3" borderId="7" xfId="2" applyNumberFormat="1" applyFont="1" applyFill="1" applyBorder="1"/>
    <xf numFmtId="0" fontId="27" fillId="3" borderId="6" xfId="0" applyFont="1" applyFill="1" applyBorder="1" applyAlignment="1">
      <alignment horizontal="right" vertical="center"/>
    </xf>
    <xf numFmtId="44" fontId="27" fillId="3" borderId="32" xfId="1" applyFont="1" applyFill="1" applyBorder="1" applyAlignment="1">
      <alignment horizontal="right" vertical="center"/>
    </xf>
    <xf numFmtId="9" fontId="27" fillId="3" borderId="35" xfId="0" applyNumberFormat="1" applyFont="1" applyFill="1" applyBorder="1" applyAlignment="1">
      <alignment horizontal="right" vertical="center"/>
    </xf>
    <xf numFmtId="0" fontId="7" fillId="3" borderId="9" xfId="0" applyFont="1" applyFill="1" applyBorder="1" applyAlignment="1">
      <alignment horizontal="right"/>
    </xf>
    <xf numFmtId="0" fontId="7" fillId="3" borderId="13" xfId="0" applyFont="1" applyFill="1" applyBorder="1" applyAlignment="1">
      <alignment horizontal="right"/>
    </xf>
    <xf numFmtId="0" fontId="7" fillId="3" borderId="14" xfId="0" applyFont="1" applyFill="1" applyBorder="1"/>
    <xf numFmtId="170" fontId="7" fillId="3" borderId="0" xfId="0" applyNumberFormat="1" applyFont="1" applyFill="1"/>
    <xf numFmtId="167" fontId="7" fillId="3" borderId="0" xfId="0" applyNumberFormat="1" applyFont="1" applyFill="1" applyAlignment="1">
      <alignment horizontal="right"/>
    </xf>
    <xf numFmtId="0" fontId="7" fillId="2" borderId="0" xfId="0" applyFont="1" applyFill="1" applyAlignment="1">
      <alignment horizontal="left"/>
    </xf>
    <xf numFmtId="0" fontId="37" fillId="0" borderId="0" xfId="7" applyFont="1"/>
    <xf numFmtId="170" fontId="7" fillId="2" borderId="0" xfId="0" applyNumberFormat="1" applyFont="1" applyFill="1"/>
    <xf numFmtId="0" fontId="7" fillId="2" borderId="0" xfId="0" applyFont="1" applyFill="1" applyAlignment="1">
      <alignment horizontal="right"/>
    </xf>
    <xf numFmtId="0" fontId="7" fillId="0" borderId="13" xfId="0" applyFont="1" applyBorder="1" applyAlignment="1">
      <alignment horizontal="center"/>
    </xf>
    <xf numFmtId="0" fontId="7" fillId="0" borderId="28" xfId="0" applyFont="1" applyBorder="1" applyAlignment="1">
      <alignment horizontal="center"/>
    </xf>
    <xf numFmtId="0" fontId="7" fillId="3" borderId="13" xfId="0" applyFont="1" applyFill="1" applyBorder="1" applyAlignment="1">
      <alignment horizontal="center"/>
    </xf>
    <xf numFmtId="176" fontId="41" fillId="0" borderId="26" xfId="0" applyNumberFormat="1" applyFont="1" applyBorder="1" applyAlignment="1">
      <alignment horizontal="centerContinuous"/>
    </xf>
    <xf numFmtId="7" fontId="43" fillId="0" borderId="0" xfId="7" quotePrefix="1" applyNumberFormat="1" applyFont="1" applyFill="1"/>
    <xf numFmtId="0" fontId="37" fillId="0" borderId="2" xfId="7" applyFont="1" applyFill="1" applyBorder="1"/>
    <xf numFmtId="0" fontId="7" fillId="5" borderId="32" xfId="0" applyFont="1" applyFill="1" applyBorder="1" applyAlignment="1">
      <alignment horizontal="right"/>
    </xf>
    <xf numFmtId="3" fontId="7" fillId="5" borderId="18" xfId="0" applyNumberFormat="1" applyFont="1" applyFill="1" applyBorder="1"/>
    <xf numFmtId="3" fontId="7" fillId="5" borderId="32" xfId="0" applyNumberFormat="1" applyFont="1" applyFill="1" applyBorder="1"/>
    <xf numFmtId="0" fontId="7" fillId="5" borderId="20" xfId="0" applyFont="1" applyFill="1" applyBorder="1" applyAlignment="1">
      <alignment horizontal="right"/>
    </xf>
    <xf numFmtId="0" fontId="7" fillId="5" borderId="18" xfId="0" applyFont="1" applyFill="1" applyBorder="1" applyAlignment="1">
      <alignment horizontal="centerContinuous"/>
    </xf>
    <xf numFmtId="0" fontId="7" fillId="0" borderId="7" xfId="0" applyFont="1" applyBorder="1" applyAlignment="1">
      <alignment horizontal="left"/>
    </xf>
    <xf numFmtId="0" fontId="43" fillId="2" borderId="0" xfId="7" applyFont="1" applyFill="1" applyBorder="1"/>
    <xf numFmtId="177" fontId="7" fillId="5" borderId="32" xfId="8" applyNumberFormat="1" applyFont="1" applyFill="1" applyBorder="1" applyAlignment="1">
      <alignment horizontal="right"/>
    </xf>
    <xf numFmtId="44" fontId="45" fillId="0" borderId="0" xfId="0" applyNumberFormat="1" applyFont="1" applyAlignment="1">
      <alignment horizontal="right"/>
    </xf>
    <xf numFmtId="169" fontId="39" fillId="0" borderId="0" xfId="0" applyNumberFormat="1" applyFont="1" applyAlignment="1">
      <alignment horizontal="right"/>
    </xf>
    <xf numFmtId="169" fontId="39" fillId="0" borderId="0" xfId="1" applyNumberFormat="1" applyFont="1" applyFill="1" applyBorder="1" applyAlignment="1">
      <alignment horizontal="right" vertical="center"/>
    </xf>
    <xf numFmtId="169" fontId="7" fillId="0" borderId="0" xfId="1" applyNumberFormat="1" applyFont="1" applyFill="1" applyBorder="1" applyAlignment="1">
      <alignment horizontal="right" vertical="center"/>
    </xf>
    <xf numFmtId="169" fontId="7" fillId="0" borderId="0" xfId="0" applyNumberFormat="1" applyFont="1" applyAlignment="1">
      <alignment horizontal="right"/>
    </xf>
    <xf numFmtId="169" fontId="39" fillId="0" borderId="2" xfId="1" applyNumberFormat="1" applyFont="1" applyFill="1" applyBorder="1" applyAlignment="1">
      <alignment horizontal="right" vertical="center"/>
    </xf>
    <xf numFmtId="169" fontId="7" fillId="0" borderId="0" xfId="1" applyNumberFormat="1" applyFont="1" applyFill="1" applyBorder="1" applyAlignment="1">
      <alignment horizontal="left" vertical="center"/>
    </xf>
    <xf numFmtId="169" fontId="39" fillId="0" borderId="0" xfId="1" applyNumberFormat="1" applyFont="1" applyFill="1" applyBorder="1" applyAlignment="1">
      <alignment horizontal="left" vertical="center"/>
    </xf>
    <xf numFmtId="169" fontId="7" fillId="0" borderId="2" xfId="0" applyNumberFormat="1" applyFont="1" applyBorder="1"/>
    <xf numFmtId="169" fontId="7" fillId="0" borderId="2" xfId="1" applyNumberFormat="1" applyFont="1" applyFill="1" applyBorder="1" applyAlignment="1">
      <alignment horizontal="right" vertical="center"/>
    </xf>
    <xf numFmtId="170" fontId="7" fillId="0" borderId="0" xfId="1" applyNumberFormat="1" applyFont="1" applyFill="1" applyBorder="1" applyAlignment="1">
      <alignment vertical="center"/>
    </xf>
    <xf numFmtId="170" fontId="7" fillId="0" borderId="0" xfId="1" applyNumberFormat="1" applyFont="1" applyFill="1" applyBorder="1" applyAlignment="1"/>
    <xf numFmtId="170" fontId="7" fillId="0" borderId="2" xfId="1" applyNumberFormat="1" applyFont="1" applyFill="1" applyBorder="1" applyAlignment="1"/>
    <xf numFmtId="0" fontId="7" fillId="0" borderId="2" xfId="0" applyFont="1" applyBorder="1" applyAlignment="1">
      <alignment horizontal="right"/>
    </xf>
    <xf numFmtId="170" fontId="39" fillId="0" borderId="2" xfId="0" applyNumberFormat="1" applyFont="1" applyBorder="1"/>
    <xf numFmtId="7" fontId="7" fillId="0" borderId="13" xfId="0" applyNumberFormat="1" applyFont="1" applyBorder="1"/>
    <xf numFmtId="0" fontId="37" fillId="0" borderId="0" xfId="7" applyFont="1" applyFill="1" applyBorder="1"/>
    <xf numFmtId="44" fontId="46" fillId="0" borderId="0" xfId="0" applyNumberFormat="1" applyFont="1" applyAlignment="1">
      <alignment horizontal="right"/>
    </xf>
    <xf numFmtId="44" fontId="46" fillId="0" borderId="0" xfId="1" applyFont="1" applyFill="1" applyAlignment="1">
      <alignment horizontal="right"/>
    </xf>
    <xf numFmtId="44" fontId="46" fillId="0" borderId="13" xfId="1" applyFont="1" applyFill="1" applyBorder="1" applyAlignment="1">
      <alignment horizontal="right"/>
    </xf>
    <xf numFmtId="44" fontId="46" fillId="3" borderId="0" xfId="0" applyNumberFormat="1" applyFont="1" applyFill="1" applyAlignment="1">
      <alignment horizontal="right"/>
    </xf>
    <xf numFmtId="44" fontId="46" fillId="2" borderId="0" xfId="0" applyNumberFormat="1" applyFont="1" applyFill="1" applyAlignment="1">
      <alignment horizontal="right"/>
    </xf>
    <xf numFmtId="44" fontId="17" fillId="7" borderId="0" xfId="1" applyFont="1" applyFill="1" applyBorder="1" applyAlignment="1"/>
    <xf numFmtId="44" fontId="17" fillId="7" borderId="22" xfId="1" applyFont="1" applyFill="1" applyBorder="1" applyAlignment="1"/>
    <xf numFmtId="44" fontId="17" fillId="7" borderId="7" xfId="1" applyFont="1" applyFill="1" applyBorder="1" applyAlignment="1"/>
    <xf numFmtId="44" fontId="6" fillId="7" borderId="7" xfId="1" applyFont="1" applyFill="1" applyBorder="1"/>
    <xf numFmtId="0" fontId="3" fillId="7" borderId="8" xfId="0" applyFont="1" applyFill="1" applyBorder="1" applyAlignment="1">
      <alignment horizontal="right"/>
    </xf>
    <xf numFmtId="44" fontId="6" fillId="7" borderId="5" xfId="1" applyFont="1" applyFill="1" applyBorder="1"/>
    <xf numFmtId="0" fontId="3" fillId="7" borderId="0" xfId="0" applyFont="1" applyFill="1" applyAlignment="1">
      <alignment horizontal="right"/>
    </xf>
    <xf numFmtId="0" fontId="3" fillId="7" borderId="2" xfId="0" applyFont="1" applyFill="1" applyBorder="1"/>
    <xf numFmtId="176" fontId="42" fillId="0" borderId="13" xfId="0" applyNumberFormat="1" applyFont="1" applyBorder="1" applyAlignment="1">
      <alignment horizontal="center"/>
    </xf>
    <xf numFmtId="176" fontId="42" fillId="2" borderId="13" xfId="0" applyNumberFormat="1" applyFont="1" applyFill="1" applyBorder="1" applyAlignment="1">
      <alignment horizontal="center"/>
    </xf>
    <xf numFmtId="0" fontId="7" fillId="3" borderId="16" xfId="0" applyFont="1" applyFill="1" applyBorder="1" applyAlignment="1">
      <alignment wrapText="1"/>
    </xf>
    <xf numFmtId="0" fontId="40" fillId="0" borderId="16" xfId="0" applyFont="1" applyBorder="1" applyAlignment="1">
      <alignment wrapText="1"/>
    </xf>
    <xf numFmtId="0" fontId="40" fillId="0" borderId="0" xfId="0" applyFont="1" applyAlignment="1">
      <alignment wrapText="1"/>
    </xf>
    <xf numFmtId="0" fontId="40" fillId="6" borderId="0" xfId="0" applyFont="1" applyFill="1" applyAlignment="1">
      <alignment vertical="center" wrapText="1"/>
    </xf>
    <xf numFmtId="0" fontId="34" fillId="0" borderId="19" xfId="0" applyFont="1" applyBorder="1" applyAlignment="1">
      <alignment horizontal="left"/>
    </xf>
    <xf numFmtId="0" fontId="34" fillId="0" borderId="16" xfId="0" applyFont="1" applyBorder="1" applyAlignment="1">
      <alignment horizontal="left"/>
    </xf>
    <xf numFmtId="0" fontId="34" fillId="0" borderId="17" xfId="0" applyFont="1" applyBorder="1" applyAlignment="1">
      <alignment horizontal="left"/>
    </xf>
    <xf numFmtId="0" fontId="6" fillId="2" borderId="6" xfId="0" applyFont="1" applyFill="1" applyBorder="1" applyAlignment="1">
      <alignment horizontal="center"/>
    </xf>
    <xf numFmtId="0" fontId="6" fillId="2" borderId="7" xfId="0" applyFont="1" applyFill="1" applyBorder="1" applyAlignment="1">
      <alignment horizontal="center"/>
    </xf>
    <xf numFmtId="0" fontId="6" fillId="2" borderId="6" xfId="0" applyFont="1" applyFill="1" applyBorder="1" applyAlignment="1">
      <alignment horizontal="lef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3" xfId="0" applyFont="1" applyBorder="1" applyAlignment="1">
      <alignment vertical="center" wrapText="1"/>
    </xf>
    <xf numFmtId="0" fontId="7" fillId="0" borderId="14" xfId="0" applyFont="1" applyBorder="1" applyAlignment="1">
      <alignment vertical="center" wrapText="1"/>
    </xf>
    <xf numFmtId="0" fontId="5" fillId="2" borderId="16" xfId="0" applyFont="1" applyFill="1" applyBorder="1" applyAlignment="1">
      <alignment horizontal="left" vertical="center" wrapText="1" indent="4"/>
    </xf>
    <xf numFmtId="0" fontId="5" fillId="0" borderId="17" xfId="0" applyFont="1" applyBorder="1" applyAlignment="1">
      <alignment horizontal="left" vertical="center" wrapText="1" indent="4"/>
    </xf>
    <xf numFmtId="0" fontId="5" fillId="0" borderId="0" xfId="0" applyFont="1" applyAlignment="1">
      <alignment horizontal="left" vertical="center" wrapText="1" indent="4"/>
    </xf>
    <xf numFmtId="0" fontId="5" fillId="0" borderId="7" xfId="0" applyFont="1" applyBorder="1" applyAlignment="1">
      <alignment horizontal="left" vertical="center" wrapText="1" indent="4"/>
    </xf>
    <xf numFmtId="0" fontId="5" fillId="2" borderId="0" xfId="0" applyFont="1" applyFill="1" applyAlignment="1">
      <alignment horizontal="left" wrapText="1" indent="4"/>
    </xf>
    <xf numFmtId="0" fontId="5" fillId="0" borderId="7" xfId="0" applyFont="1" applyBorder="1" applyAlignment="1">
      <alignment horizontal="left" wrapText="1" indent="4"/>
    </xf>
    <xf numFmtId="0" fontId="5" fillId="0" borderId="0" xfId="0" applyFont="1" applyAlignment="1">
      <alignment horizontal="left" wrapText="1" indent="4"/>
    </xf>
    <xf numFmtId="0" fontId="6" fillId="2" borderId="6" xfId="0" applyFont="1" applyFill="1" applyBorder="1" applyAlignment="1">
      <alignment wrapText="1"/>
    </xf>
    <xf numFmtId="0" fontId="3" fillId="0" borderId="0" xfId="0" applyFont="1" applyAlignment="1">
      <alignment wrapText="1"/>
    </xf>
    <xf numFmtId="0" fontId="3" fillId="0" borderId="7" xfId="0" applyFont="1" applyBorder="1" applyAlignment="1">
      <alignment wrapText="1"/>
    </xf>
    <xf numFmtId="0" fontId="3" fillId="0" borderId="6" xfId="0" applyFont="1" applyBorder="1" applyAlignment="1">
      <alignment wrapText="1"/>
    </xf>
    <xf numFmtId="0" fontId="24" fillId="2" borderId="19" xfId="0" applyFont="1" applyFill="1" applyBorder="1" applyAlignment="1">
      <alignment horizontal="center" wrapText="1"/>
    </xf>
    <xf numFmtId="0" fontId="24" fillId="2" borderId="16" xfId="0" applyFont="1" applyFill="1" applyBorder="1" applyAlignment="1">
      <alignment horizontal="center" wrapText="1"/>
    </xf>
    <xf numFmtId="0" fontId="24" fillId="2" borderId="17" xfId="0" applyFont="1" applyFill="1" applyBorder="1" applyAlignment="1">
      <alignment horizontal="center" wrapText="1"/>
    </xf>
    <xf numFmtId="0" fontId="8" fillId="2" borderId="19" xfId="0" applyFont="1" applyFill="1" applyBorder="1" applyAlignment="1">
      <alignment horizontal="center" wrapText="1"/>
    </xf>
    <xf numFmtId="0" fontId="23" fillId="0" borderId="17" xfId="0" applyFont="1" applyBorder="1" applyAlignment="1">
      <alignment wrapText="1"/>
    </xf>
    <xf numFmtId="0" fontId="3" fillId="0" borderId="1" xfId="0" applyFont="1" applyBorder="1" applyAlignment="1">
      <alignment wrapText="1"/>
    </xf>
    <xf numFmtId="0" fontId="3" fillId="0" borderId="8" xfId="0" applyFont="1" applyBorder="1" applyAlignment="1">
      <alignment wrapText="1"/>
    </xf>
    <xf numFmtId="0" fontId="17" fillId="2" borderId="0" xfId="0" applyFont="1" applyFill="1" applyAlignment="1">
      <alignment horizontal="left" wrapText="1" indent="1"/>
    </xf>
    <xf numFmtId="0" fontId="3" fillId="0" borderId="0" xfId="0" applyFont="1" applyAlignment="1">
      <alignment horizontal="left" wrapText="1" indent="1"/>
    </xf>
    <xf numFmtId="0" fontId="3" fillId="0" borderId="7" xfId="0" applyFont="1" applyBorder="1" applyAlignment="1">
      <alignment horizontal="left" wrapText="1" indent="1"/>
    </xf>
    <xf numFmtId="0" fontId="17" fillId="2" borderId="0" xfId="0" applyFont="1" applyFill="1" applyAlignment="1">
      <alignment horizontal="left" wrapText="1"/>
    </xf>
    <xf numFmtId="0" fontId="17" fillId="0" borderId="6" xfId="0" applyFont="1" applyBorder="1" applyAlignment="1">
      <alignment horizontal="left" wrapText="1"/>
    </xf>
    <xf numFmtId="0" fontId="17" fillId="0" borderId="0" xfId="0" applyFont="1" applyAlignment="1">
      <alignment wrapText="1"/>
    </xf>
    <xf numFmtId="0" fontId="17" fillId="0" borderId="6" xfId="0" applyFont="1" applyBorder="1" applyAlignment="1">
      <alignment wrapText="1"/>
    </xf>
    <xf numFmtId="0" fontId="10" fillId="2" borderId="6" xfId="0" applyFont="1" applyFill="1" applyBorder="1" applyAlignment="1">
      <alignment vertical="top" wrapText="1"/>
    </xf>
    <xf numFmtId="0" fontId="10" fillId="0" borderId="0" xfId="0" applyFont="1" applyAlignment="1">
      <alignment vertical="top" wrapText="1"/>
    </xf>
    <xf numFmtId="0" fontId="10" fillId="0" borderId="7" xfId="0" applyFont="1" applyBorder="1" applyAlignment="1">
      <alignment vertical="top" wrapText="1"/>
    </xf>
    <xf numFmtId="0" fontId="10" fillId="2" borderId="9" xfId="0" applyFont="1" applyFill="1" applyBorder="1" applyAlignment="1">
      <alignment vertical="top" wrapText="1"/>
    </xf>
    <xf numFmtId="0" fontId="10" fillId="0" borderId="13" xfId="0" applyFont="1" applyBorder="1" applyAlignment="1">
      <alignment vertical="top" wrapText="1"/>
    </xf>
    <xf numFmtId="0" fontId="10" fillId="0" borderId="14" xfId="0" applyFont="1" applyBorder="1" applyAlignment="1">
      <alignment vertical="top" wrapText="1"/>
    </xf>
    <xf numFmtId="0" fontId="12" fillId="4" borderId="19" xfId="0" applyFont="1" applyFill="1" applyBorder="1" applyAlignment="1">
      <alignment wrapText="1"/>
    </xf>
    <xf numFmtId="0" fontId="14" fillId="0" borderId="16" xfId="0" applyFont="1" applyBorder="1" applyAlignment="1">
      <alignment wrapText="1"/>
    </xf>
    <xf numFmtId="0" fontId="14" fillId="0" borderId="17" xfId="0" applyFont="1" applyBorder="1" applyAlignment="1">
      <alignment wrapText="1"/>
    </xf>
    <xf numFmtId="0" fontId="29" fillId="3" borderId="27" xfId="0" applyFont="1" applyFill="1" applyBorder="1" applyAlignment="1">
      <alignment horizontal="center" vertical="top" wrapText="1"/>
    </xf>
    <xf numFmtId="0" fontId="29" fillId="3" borderId="28" xfId="0" applyFont="1" applyFill="1" applyBorder="1" applyAlignment="1">
      <alignment horizontal="center" vertical="top" wrapText="1"/>
    </xf>
    <xf numFmtId="0" fontId="29" fillId="3" borderId="29" xfId="0" applyFont="1" applyFill="1" applyBorder="1" applyAlignment="1">
      <alignment horizontal="center" vertical="top" wrapText="1"/>
    </xf>
    <xf numFmtId="0" fontId="13" fillId="4" borderId="16" xfId="0" applyFont="1" applyFill="1" applyBorder="1" applyAlignment="1">
      <alignment wrapText="1"/>
    </xf>
    <xf numFmtId="0" fontId="15" fillId="4" borderId="9" xfId="0" applyFont="1" applyFill="1" applyBorder="1" applyAlignment="1">
      <alignment wrapText="1"/>
    </xf>
    <xf numFmtId="0" fontId="16" fillId="4" borderId="13" xfId="0" applyFont="1" applyFill="1" applyBorder="1" applyAlignment="1">
      <alignment wrapText="1"/>
    </xf>
    <xf numFmtId="0" fontId="12" fillId="4" borderId="6" xfId="0" applyFont="1" applyFill="1" applyBorder="1" applyAlignment="1">
      <alignment horizontal="center" wrapText="1"/>
    </xf>
    <xf numFmtId="0" fontId="13" fillId="4" borderId="0" xfId="0" applyFont="1" applyFill="1" applyAlignment="1">
      <alignment horizontal="center" wrapText="1"/>
    </xf>
    <xf numFmtId="0" fontId="14" fillId="0" borderId="0" xfId="0" applyFont="1" applyAlignment="1">
      <alignment horizontal="center" wrapText="1"/>
    </xf>
    <xf numFmtId="0" fontId="14" fillId="0" borderId="7" xfId="0" applyFont="1" applyBorder="1" applyAlignment="1">
      <alignment horizontal="center" wrapText="1"/>
    </xf>
    <xf numFmtId="0" fontId="5" fillId="2" borderId="4" xfId="0" applyFont="1" applyFill="1" applyBorder="1" applyAlignment="1">
      <alignment horizontal="right" wrapText="1"/>
    </xf>
    <xf numFmtId="0" fontId="3" fillId="0" borderId="2" xfId="0" applyFont="1" applyBorder="1" applyAlignment="1">
      <alignment horizontal="right"/>
    </xf>
    <xf numFmtId="0" fontId="5" fillId="2" borderId="5" xfId="0" applyFont="1" applyFill="1" applyBorder="1" applyAlignment="1">
      <alignment horizontal="right" wrapText="1"/>
    </xf>
    <xf numFmtId="0" fontId="3" fillId="0" borderId="8" xfId="0" applyFont="1" applyBorder="1" applyAlignment="1">
      <alignment horizontal="right"/>
    </xf>
    <xf numFmtId="0" fontId="10" fillId="2" borderId="9" xfId="0" applyFont="1" applyFill="1" applyBorder="1" applyAlignment="1">
      <alignment wrapText="1"/>
    </xf>
    <xf numFmtId="0" fontId="3" fillId="0" borderId="13" xfId="0" applyFont="1" applyBorder="1" applyAlignment="1">
      <alignment wrapText="1"/>
    </xf>
    <xf numFmtId="0" fontId="3" fillId="0" borderId="14" xfId="0" applyFont="1" applyBorder="1" applyAlignment="1">
      <alignment wrapText="1"/>
    </xf>
    <xf numFmtId="0" fontId="4" fillId="3" borderId="16" xfId="0" applyFont="1" applyFill="1" applyBorder="1" applyAlignment="1">
      <alignment horizontal="right" wrapText="1"/>
    </xf>
    <xf numFmtId="0" fontId="5" fillId="0" borderId="2" xfId="0" applyFont="1" applyBorder="1" applyAlignment="1">
      <alignment horizontal="right" wrapText="1"/>
    </xf>
    <xf numFmtId="0" fontId="4" fillId="3" borderId="30" xfId="0" applyFont="1" applyFill="1" applyBorder="1" applyAlignment="1">
      <alignment horizontal="right" wrapText="1"/>
    </xf>
    <xf numFmtId="0" fontId="5" fillId="0" borderId="12" xfId="0" applyFont="1" applyBorder="1" applyAlignment="1">
      <alignment horizontal="right" wrapText="1"/>
    </xf>
    <xf numFmtId="0" fontId="4" fillId="3" borderId="17" xfId="0" applyFont="1" applyFill="1" applyBorder="1" applyAlignment="1">
      <alignment horizontal="right" wrapText="1"/>
    </xf>
    <xf numFmtId="0" fontId="5" fillId="0" borderId="8" xfId="0" applyFont="1" applyBorder="1" applyAlignment="1">
      <alignment horizontal="right" wrapText="1"/>
    </xf>
    <xf numFmtId="0" fontId="8" fillId="3" borderId="2" xfId="0" applyFont="1" applyFill="1" applyBorder="1" applyAlignment="1">
      <alignment horizontal="center" wrapText="1"/>
    </xf>
    <xf numFmtId="0" fontId="3" fillId="0" borderId="8" xfId="0" applyFont="1" applyBorder="1" applyAlignment="1">
      <alignment horizontal="center" wrapText="1"/>
    </xf>
    <xf numFmtId="0" fontId="3" fillId="0" borderId="12" xfId="0" applyFont="1" applyBorder="1" applyAlignment="1">
      <alignment horizontal="center" wrapText="1"/>
    </xf>
    <xf numFmtId="0" fontId="15" fillId="4" borderId="19" xfId="0" applyFont="1" applyFill="1" applyBorder="1" applyAlignment="1">
      <alignment horizontal="left" wrapText="1"/>
    </xf>
    <xf numFmtId="0" fontId="3" fillId="0" borderId="16" xfId="0" applyFont="1" applyBorder="1" applyAlignment="1">
      <alignment wrapText="1"/>
    </xf>
    <xf numFmtId="0" fontId="3" fillId="0" borderId="17" xfId="0" applyFont="1" applyBorder="1" applyAlignment="1">
      <alignment wrapText="1"/>
    </xf>
    <xf numFmtId="0" fontId="3" fillId="2" borderId="6" xfId="0" applyFont="1" applyFill="1" applyBorder="1" applyAlignment="1">
      <alignment vertical="top" wrapText="1"/>
    </xf>
    <xf numFmtId="0" fontId="3" fillId="0" borderId="0" xfId="0" applyFont="1" applyAlignment="1">
      <alignment vertical="top" wrapText="1"/>
    </xf>
    <xf numFmtId="0" fontId="3" fillId="0" borderId="7" xfId="0" applyFont="1" applyBorder="1" applyAlignment="1">
      <alignment vertical="top" wrapText="1"/>
    </xf>
    <xf numFmtId="0" fontId="3" fillId="0" borderId="9" xfId="0" applyFont="1" applyBorder="1" applyAlignment="1">
      <alignment wrapText="1"/>
    </xf>
    <xf numFmtId="0" fontId="3" fillId="3" borderId="6" xfId="0" applyFont="1" applyFill="1" applyBorder="1" applyAlignment="1">
      <alignment horizontal="left" wrapText="1"/>
    </xf>
    <xf numFmtId="0" fontId="3" fillId="0" borderId="0" xfId="0" applyFont="1" applyAlignment="1">
      <alignment horizontal="left" wrapText="1"/>
    </xf>
    <xf numFmtId="0" fontId="3" fillId="0" borderId="7" xfId="0" applyFont="1" applyBorder="1" applyAlignment="1">
      <alignment horizontal="left" wrapText="1"/>
    </xf>
    <xf numFmtId="0" fontId="3" fillId="0" borderId="9" xfId="0" applyFont="1" applyBorder="1" applyAlignment="1">
      <alignment horizontal="left" wrapText="1"/>
    </xf>
    <xf numFmtId="0" fontId="3" fillId="0" borderId="13" xfId="0" applyFont="1" applyBorder="1" applyAlignment="1">
      <alignment horizontal="left" wrapText="1"/>
    </xf>
    <xf numFmtId="0" fontId="3" fillId="0" borderId="14" xfId="0" applyFont="1" applyBorder="1" applyAlignment="1">
      <alignment horizontal="left" wrapText="1"/>
    </xf>
    <xf numFmtId="7" fontId="3" fillId="3" borderId="6" xfId="0" applyNumberFormat="1" applyFont="1" applyFill="1" applyBorder="1" applyAlignment="1">
      <alignment wrapText="1"/>
    </xf>
    <xf numFmtId="0" fontId="3" fillId="0" borderId="0" xfId="0" applyFont="1"/>
    <xf numFmtId="7" fontId="3" fillId="3" borderId="9" xfId="0" applyNumberFormat="1" applyFont="1" applyFill="1" applyBorder="1" applyAlignment="1">
      <alignment wrapText="1"/>
    </xf>
    <xf numFmtId="0" fontId="10" fillId="2" borderId="0" xfId="0" applyFont="1" applyFill="1" applyAlignment="1">
      <alignment wrapText="1"/>
    </xf>
  </cellXfs>
  <cellStyles count="9">
    <cellStyle name="Comma" xfId="8" builtinId="3"/>
    <cellStyle name="Comma 2" xfId="3" xr:uid="{00000000-0005-0000-0000-000001000000}"/>
    <cellStyle name="Currency" xfId="1" builtinId="4"/>
    <cellStyle name="Currency 2" xfId="6" xr:uid="{00000000-0005-0000-0000-000003000000}"/>
    <cellStyle name="Hyperlink" xfId="7" builtinId="8"/>
    <cellStyle name="Normal" xfId="0" builtinId="0"/>
    <cellStyle name="Normal 2" xfId="4" xr:uid="{00000000-0005-0000-0000-000006000000}"/>
    <cellStyle name="Normal 4" xfId="5" xr:uid="{00000000-0005-0000-0000-00000700000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9797"/>
      <color rgb="FFABE3FF"/>
      <color rgb="FFCDEEFF"/>
      <color rgb="FFC1FFE0"/>
      <color rgb="FFFF4B4B"/>
      <color rgb="FFFF5757"/>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cap="none" spc="0" baseline="0">
                <a:ln w="0"/>
                <a:solidFill>
                  <a:sysClr val="windowText" lastClr="000000"/>
                </a:solidFill>
                <a:effectLst>
                  <a:outerShdw blurRad="38100" dist="19050" dir="2700000" algn="tl" rotWithShape="0">
                    <a:schemeClr val="dk1">
                      <a:alpha val="40000"/>
                    </a:schemeClr>
                  </a:outerShdw>
                </a:effectLst>
                <a:latin typeface="+mn-lt"/>
                <a:ea typeface="+mn-ea"/>
                <a:cs typeface="+mn-cs"/>
              </a:defRPr>
            </a:pPr>
            <a:r>
              <a:rPr lang="en-US" b="0" cap="none" spc="0">
                <a:ln w="0"/>
                <a:solidFill>
                  <a:sysClr val="windowText" lastClr="000000"/>
                </a:solidFill>
                <a:effectLst>
                  <a:outerShdw blurRad="38100" dist="19050" dir="2700000" algn="tl" rotWithShape="0">
                    <a:schemeClr val="dk1">
                      <a:alpha val="40000"/>
                    </a:schemeClr>
                  </a:outerShdw>
                </a:effectLst>
              </a:rPr>
              <a:t> Residential Customer Using 750 kWh Per Month</a:t>
            </a:r>
          </a:p>
        </c:rich>
      </c:tx>
      <c:overlay val="0"/>
      <c:spPr>
        <a:noFill/>
        <a:ln>
          <a:noFill/>
        </a:ln>
        <a:effectLst/>
      </c:spPr>
      <c:txPr>
        <a:bodyPr rot="0" spcFirstLastPara="1" vertOverflow="ellipsis" vert="horz" wrap="square" anchor="ctr" anchorCtr="1"/>
        <a:lstStyle/>
        <a:p>
          <a:pPr>
            <a:defRPr sz="1600" b="0" i="0" u="none" strike="noStrike" kern="1200" cap="none" spc="0" baseline="0">
              <a:ln w="0"/>
              <a:solidFill>
                <a:sysClr val="windowText" lastClr="000000"/>
              </a:solidFill>
              <a:effectLst>
                <a:outerShdw blurRad="38100" dist="19050" dir="2700000" algn="tl" rotWithShape="0">
                  <a:schemeClr val="dk1">
                    <a:alpha val="40000"/>
                  </a:schemeClr>
                </a:outerShdw>
              </a:effectLst>
              <a:latin typeface="+mn-lt"/>
              <a:ea typeface="+mn-ea"/>
              <a:cs typeface="+mn-cs"/>
            </a:defRPr>
          </a:pPr>
          <a:endParaRPr lang="en-US"/>
        </a:p>
      </c:txPr>
    </c:title>
    <c:autoTitleDeleted val="0"/>
    <c:plotArea>
      <c:layout>
        <c:manualLayout>
          <c:layoutTarget val="inner"/>
          <c:xMode val="edge"/>
          <c:yMode val="edge"/>
          <c:x val="0.26144971781596765"/>
          <c:y val="0.18334461129193771"/>
          <c:w val="0.45125225259605078"/>
          <c:h val="0.76318323560855528"/>
        </c:manualLayout>
      </c:layout>
      <c:pieChart>
        <c:varyColors val="1"/>
        <c:ser>
          <c:idx val="0"/>
          <c:order val="0"/>
          <c:dPt>
            <c:idx val="0"/>
            <c:bubble3D val="0"/>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1-D9DD-481C-A6FA-42D91831E3B8}"/>
              </c:ext>
            </c:extLst>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2-D9DD-481C-A6FA-42D91831E3B8}"/>
              </c:ext>
            </c:extLst>
          </c:dPt>
          <c:dPt>
            <c:idx val="2"/>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5-D9DD-481C-A6FA-42D91831E3B8}"/>
              </c:ext>
            </c:extLst>
          </c:dPt>
          <c:dPt>
            <c:idx val="3"/>
            <c:bubble3D val="0"/>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A-D9DD-481C-A6FA-42D91831E3B8}"/>
              </c:ext>
            </c:extLst>
          </c:dPt>
          <c:dPt>
            <c:idx val="4"/>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4-D9DD-481C-A6FA-42D91831E3B8}"/>
              </c:ext>
            </c:extLst>
          </c:dPt>
          <c:dPt>
            <c:idx val="5"/>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extLst>
              <c:ext xmlns:c16="http://schemas.microsoft.com/office/drawing/2014/chart" uri="{C3380CC4-5D6E-409C-BE32-E72D297353CC}">
                <c16:uniqueId val="{00000003-D9DD-481C-A6FA-42D91831E3B8}"/>
              </c:ext>
            </c:extLst>
          </c:dPt>
          <c:dLbls>
            <c:dLbl>
              <c:idx val="0"/>
              <c:layout>
                <c:manualLayout>
                  <c:x val="6.3886545140051973E-2"/>
                  <c:y val="-9.368637056903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D9DD-481C-A6FA-42D91831E3B8}"/>
                </c:ext>
              </c:extLst>
            </c:dLbl>
            <c:dLbl>
              <c:idx val="1"/>
              <c:layout>
                <c:manualLayout>
                  <c:x val="-1.7204452251978117E-2"/>
                  <c:y val="-5.5113983370960476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9DD-481C-A6FA-42D91831E3B8}"/>
                </c:ext>
              </c:extLst>
            </c:dLbl>
            <c:dLbl>
              <c:idx val="2"/>
              <c:layout>
                <c:manualLayout>
                  <c:x val="-8.494449368509327E-2"/>
                  <c:y val="3.1238932522239089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9DD-481C-A6FA-42D91831E3B8}"/>
                </c:ext>
              </c:extLst>
            </c:dLbl>
            <c:dLbl>
              <c:idx val="3"/>
              <c:layout>
                <c:manualLayout>
                  <c:x val="-7.75544807654646E-3"/>
                  <c:y val="-2.2991023213332178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D9DD-481C-A6FA-42D91831E3B8}"/>
                </c:ext>
              </c:extLst>
            </c:dLbl>
            <c:dLbl>
              <c:idx val="4"/>
              <c:layout>
                <c:manualLayout>
                  <c:x val="1.6339819224724567E-2"/>
                  <c:y val="-1.274736879940814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9DD-481C-A6FA-42D91831E3B8}"/>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ysClr val="windowText" lastClr="000000"/>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dk1">
                      <a:shade val="95000"/>
                      <a:satMod val="105000"/>
                    </a:schemeClr>
                  </a:solidFill>
                  <a:prstDash val="solid"/>
                </a:ln>
                <a:effectLst/>
              </c:spPr>
            </c:leaderLines>
            <c:extLst>
              <c:ext xmlns:c15="http://schemas.microsoft.com/office/drawing/2012/chart" uri="{CE6537A1-D6FC-4f65-9D91-7224C49458BB}"/>
            </c:extLst>
          </c:dLbls>
          <c:cat>
            <c:strRef>
              <c:f>'Rate Summary'!$M$4:$M$8</c:f>
              <c:strCache>
                <c:ptCount val="5"/>
                <c:pt idx="0">
                  <c:v>Supply</c:v>
                </c:pt>
                <c:pt idx="1">
                  <c:v>Delivery (Trans/Dist)</c:v>
                </c:pt>
                <c:pt idx="2">
                  <c:v>USBC, CTC-QF, BPA</c:v>
                </c:pt>
                <c:pt idx="3">
                  <c:v>Delivery Taxes</c:v>
                </c:pt>
                <c:pt idx="4">
                  <c:v>Supply Taxes</c:v>
                </c:pt>
              </c:strCache>
            </c:strRef>
          </c:cat>
          <c:val>
            <c:numRef>
              <c:f>'Rate Summary'!$N$4:$N$8</c:f>
              <c:numCache>
                <c:formatCode>_("$"* #,##0.00_);_("$"* \(#,##0.00\);_("$"* "-"??_);_(@_)</c:formatCode>
                <c:ptCount val="5"/>
                <c:pt idx="0">
                  <c:v>50.16</c:v>
                </c:pt>
                <c:pt idx="1">
                  <c:v>35.64</c:v>
                </c:pt>
                <c:pt idx="2">
                  <c:v>1.9100000000000001</c:v>
                </c:pt>
                <c:pt idx="3">
                  <c:v>9.58</c:v>
                </c:pt>
                <c:pt idx="4">
                  <c:v>3.85</c:v>
                </c:pt>
              </c:numCache>
            </c:numRef>
          </c:val>
          <c:extLst>
            <c:ext xmlns:c16="http://schemas.microsoft.com/office/drawing/2014/chart" uri="{C3380CC4-5D6E-409C-BE32-E72D297353CC}">
              <c16:uniqueId val="{00000000-D9DD-481C-A6FA-42D91831E3B8}"/>
            </c:ext>
          </c:extLst>
        </c:ser>
        <c:dLbls>
          <c:showLegendKey val="0"/>
          <c:showVal val="0"/>
          <c:showCatName val="1"/>
          <c:showSerName val="0"/>
          <c:showPercent val="1"/>
          <c:showBubbleSize val="0"/>
          <c:showLeaderLines val="1"/>
        </c:dLbls>
        <c:firstSliceAng val="0"/>
      </c:pieChart>
      <c:spPr>
        <a:noFill/>
        <a:ln>
          <a:noFill/>
        </a:ln>
        <a:effectLst/>
      </c:spPr>
    </c:plotArea>
    <c:legend>
      <c:legendPos val="b"/>
      <c:layout>
        <c:manualLayout>
          <c:xMode val="edge"/>
          <c:yMode val="edge"/>
          <c:x val="0.10285676738251946"/>
          <c:y val="0.94100308611859274"/>
          <c:w val="0.72387538514207461"/>
          <c:h val="5.1408401677371665E-2"/>
        </c:manualLayout>
      </c:layout>
      <c:overlay val="0"/>
      <c:spPr>
        <a:noFill/>
        <a:ln>
          <a:noFill/>
        </a:ln>
        <a:effectLst/>
      </c:spPr>
      <c:txPr>
        <a:bodyPr rot="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5">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6" Type="http://schemas.openxmlformats.org/officeDocument/2006/relationships/chart" Target="../charts/chart1.xml"/><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5" Type="http://schemas.openxmlformats.org/officeDocument/2006/relationships/image" Target="../media/image1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s>
</file>

<file path=xl/drawings/_rels/drawing2.xml.rels><?xml version="1.0" encoding="UTF-8" standalone="yes"?>
<Relationships xmlns="http://schemas.openxmlformats.org/package/2006/relationships"><Relationship Id="rId3" Type="http://schemas.openxmlformats.org/officeDocument/2006/relationships/image" Target="../media/image18.jpeg"/><Relationship Id="rId7" Type="http://schemas.openxmlformats.org/officeDocument/2006/relationships/image" Target="../media/image22.png"/><Relationship Id="rId2" Type="http://schemas.openxmlformats.org/officeDocument/2006/relationships/image" Target="../media/image17.jpeg"/><Relationship Id="rId1" Type="http://schemas.openxmlformats.org/officeDocument/2006/relationships/image" Target="../media/image16.png"/><Relationship Id="rId6" Type="http://schemas.openxmlformats.org/officeDocument/2006/relationships/image" Target="../media/image21.png"/><Relationship Id="rId5" Type="http://schemas.openxmlformats.org/officeDocument/2006/relationships/image" Target="../media/image20.png"/><Relationship Id="rId4" Type="http://schemas.openxmlformats.org/officeDocument/2006/relationships/image" Target="../media/image19.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1333</xdr:row>
      <xdr:rowOff>0</xdr:rowOff>
    </xdr:from>
    <xdr:to>
      <xdr:col>1</xdr:col>
      <xdr:colOff>914400</xdr:colOff>
      <xdr:row>1334</xdr:row>
      <xdr:rowOff>28575</xdr:rowOff>
    </xdr:to>
    <xdr:sp macro="" textlink="">
      <xdr:nvSpPr>
        <xdr:cNvPr id="2" name="Control 1" hidden="1">
          <a:extLst>
            <a:ext uri="{63B3BB69-23CF-44E3-9099-C40C66FF867C}">
              <a14:compatExt xmlns:a14="http://schemas.microsoft.com/office/drawing/2010/main" spid="_x0000_s2049"/>
            </a:ext>
            <a:ext uri="{FF2B5EF4-FFF2-40B4-BE49-F238E27FC236}">
              <a16:creationId xmlns:a16="http://schemas.microsoft.com/office/drawing/2014/main" id="{00000000-0008-0000-0000-000002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3" name="Control 2" hidden="1">
          <a:extLst>
            <a:ext uri="{63B3BB69-23CF-44E3-9099-C40C66FF867C}">
              <a14:compatExt xmlns:a14="http://schemas.microsoft.com/office/drawing/2010/main" spid="_x0000_s2050"/>
            </a:ext>
            <a:ext uri="{FF2B5EF4-FFF2-40B4-BE49-F238E27FC236}">
              <a16:creationId xmlns:a16="http://schemas.microsoft.com/office/drawing/2014/main" id="{00000000-0008-0000-0000-000003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4" name="Control 3" hidden="1">
          <a:extLst>
            <a:ext uri="{63B3BB69-23CF-44E3-9099-C40C66FF867C}">
              <a14:compatExt xmlns:a14="http://schemas.microsoft.com/office/drawing/2010/main" spid="_x0000_s2051"/>
            </a:ext>
            <a:ext uri="{FF2B5EF4-FFF2-40B4-BE49-F238E27FC236}">
              <a16:creationId xmlns:a16="http://schemas.microsoft.com/office/drawing/2014/main" id="{00000000-0008-0000-0000-000004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5" name="Control 4" hidden="1">
          <a:extLst>
            <a:ext uri="{63B3BB69-23CF-44E3-9099-C40C66FF867C}">
              <a14:compatExt xmlns:a14="http://schemas.microsoft.com/office/drawing/2010/main" spid="_x0000_s2052"/>
            </a:ext>
            <a:ext uri="{FF2B5EF4-FFF2-40B4-BE49-F238E27FC236}">
              <a16:creationId xmlns:a16="http://schemas.microsoft.com/office/drawing/2014/main" id="{00000000-0008-0000-0000-000005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1333</xdr:row>
      <xdr:rowOff>0</xdr:rowOff>
    </xdr:from>
    <xdr:to>
      <xdr:col>3</xdr:col>
      <xdr:colOff>914400</xdr:colOff>
      <xdr:row>1334</xdr:row>
      <xdr:rowOff>28575</xdr:rowOff>
    </xdr:to>
    <xdr:sp macro="" textlink="">
      <xdr:nvSpPr>
        <xdr:cNvPr id="6" name="Control 5" hidden="1">
          <a:extLst>
            <a:ext uri="{63B3BB69-23CF-44E3-9099-C40C66FF867C}">
              <a14:compatExt xmlns:a14="http://schemas.microsoft.com/office/drawing/2010/main" spid="_x0000_s2053"/>
            </a:ext>
            <a:ext uri="{FF2B5EF4-FFF2-40B4-BE49-F238E27FC236}">
              <a16:creationId xmlns:a16="http://schemas.microsoft.com/office/drawing/2014/main" id="{00000000-0008-0000-0000-000006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7" name="Control 6" hidden="1">
          <a:extLst>
            <a:ext uri="{63B3BB69-23CF-44E3-9099-C40C66FF867C}">
              <a14:compatExt xmlns:a14="http://schemas.microsoft.com/office/drawing/2010/main" spid="_x0000_s2054"/>
            </a:ext>
            <a:ext uri="{FF2B5EF4-FFF2-40B4-BE49-F238E27FC236}">
              <a16:creationId xmlns:a16="http://schemas.microsoft.com/office/drawing/2014/main" id="{00000000-0008-0000-0000-000007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1333</xdr:row>
      <xdr:rowOff>0</xdr:rowOff>
    </xdr:from>
    <xdr:to>
      <xdr:col>3</xdr:col>
      <xdr:colOff>914400</xdr:colOff>
      <xdr:row>1334</xdr:row>
      <xdr:rowOff>28575</xdr:rowOff>
    </xdr:to>
    <xdr:sp macro="" textlink="">
      <xdr:nvSpPr>
        <xdr:cNvPr id="8" name="Control 7" hidden="1">
          <a:extLst>
            <a:ext uri="{63B3BB69-23CF-44E3-9099-C40C66FF867C}">
              <a14:compatExt xmlns:a14="http://schemas.microsoft.com/office/drawing/2010/main" spid="_x0000_s2055"/>
            </a:ext>
            <a:ext uri="{FF2B5EF4-FFF2-40B4-BE49-F238E27FC236}">
              <a16:creationId xmlns:a16="http://schemas.microsoft.com/office/drawing/2014/main" id="{00000000-0008-0000-0000-000008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9" name="Control 8" hidden="1">
          <a:extLst>
            <a:ext uri="{63B3BB69-23CF-44E3-9099-C40C66FF867C}">
              <a14:compatExt xmlns:a14="http://schemas.microsoft.com/office/drawing/2010/main" spid="_x0000_s2056"/>
            </a:ext>
            <a:ext uri="{FF2B5EF4-FFF2-40B4-BE49-F238E27FC236}">
              <a16:creationId xmlns:a16="http://schemas.microsoft.com/office/drawing/2014/main" id="{00000000-0008-0000-0000-000009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3</xdr:col>
      <xdr:colOff>0</xdr:colOff>
      <xdr:row>1333</xdr:row>
      <xdr:rowOff>0</xdr:rowOff>
    </xdr:from>
    <xdr:to>
      <xdr:col>3</xdr:col>
      <xdr:colOff>914400</xdr:colOff>
      <xdr:row>1334</xdr:row>
      <xdr:rowOff>28575</xdr:rowOff>
    </xdr:to>
    <xdr:sp macro="" textlink="">
      <xdr:nvSpPr>
        <xdr:cNvPr id="10" name="Control 9" hidden="1">
          <a:extLst>
            <a:ext uri="{63B3BB69-23CF-44E3-9099-C40C66FF867C}">
              <a14:compatExt xmlns:a14="http://schemas.microsoft.com/office/drawing/2010/main" spid="_x0000_s2057"/>
            </a:ext>
            <a:ext uri="{FF2B5EF4-FFF2-40B4-BE49-F238E27FC236}">
              <a16:creationId xmlns:a16="http://schemas.microsoft.com/office/drawing/2014/main" id="{00000000-0008-0000-0000-00000A000000}"/>
            </a:ext>
          </a:extLst>
        </xdr:cNvPr>
        <xdr:cNvSpPr/>
      </xdr:nvSpPr>
      <xdr:spPr bwMode="auto">
        <a:xfrm>
          <a:off x="26289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11" name="Control 10" hidden="1">
          <a:extLst>
            <a:ext uri="{63B3BB69-23CF-44E3-9099-C40C66FF867C}">
              <a14:compatExt xmlns:a14="http://schemas.microsoft.com/office/drawing/2010/main" spid="_x0000_s2058"/>
            </a:ext>
            <a:ext uri="{FF2B5EF4-FFF2-40B4-BE49-F238E27FC236}">
              <a16:creationId xmlns:a16="http://schemas.microsoft.com/office/drawing/2014/main" id="{00000000-0008-0000-0000-00000B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12" name="Control 11" hidden="1">
          <a:extLst>
            <a:ext uri="{63B3BB69-23CF-44E3-9099-C40C66FF867C}">
              <a14:compatExt xmlns:a14="http://schemas.microsoft.com/office/drawing/2010/main" spid="_x0000_s2059"/>
            </a:ext>
            <a:ext uri="{FF2B5EF4-FFF2-40B4-BE49-F238E27FC236}">
              <a16:creationId xmlns:a16="http://schemas.microsoft.com/office/drawing/2014/main" id="{00000000-0008-0000-0000-00000C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13" name="Control 12" hidden="1">
          <a:extLst>
            <a:ext uri="{63B3BB69-23CF-44E3-9099-C40C66FF867C}">
              <a14:compatExt xmlns:a14="http://schemas.microsoft.com/office/drawing/2010/main" spid="_x0000_s2060"/>
            </a:ext>
            <a:ext uri="{FF2B5EF4-FFF2-40B4-BE49-F238E27FC236}">
              <a16:creationId xmlns:a16="http://schemas.microsoft.com/office/drawing/2014/main" id="{00000000-0008-0000-0000-00000D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14" name="Control 13" hidden="1">
          <a:extLst>
            <a:ext uri="{63B3BB69-23CF-44E3-9099-C40C66FF867C}">
              <a14:compatExt xmlns:a14="http://schemas.microsoft.com/office/drawing/2010/main" spid="_x0000_s2061"/>
            </a:ext>
            <a:ext uri="{FF2B5EF4-FFF2-40B4-BE49-F238E27FC236}">
              <a16:creationId xmlns:a16="http://schemas.microsoft.com/office/drawing/2014/main" id="{00000000-0008-0000-0000-00000E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4</xdr:col>
      <xdr:colOff>0</xdr:colOff>
      <xdr:row>1333</xdr:row>
      <xdr:rowOff>0</xdr:rowOff>
    </xdr:from>
    <xdr:to>
      <xdr:col>4</xdr:col>
      <xdr:colOff>914400</xdr:colOff>
      <xdr:row>1334</xdr:row>
      <xdr:rowOff>28575</xdr:rowOff>
    </xdr:to>
    <xdr:sp macro="" textlink="">
      <xdr:nvSpPr>
        <xdr:cNvPr id="15" name="Control 14" hidden="1">
          <a:extLst>
            <a:ext uri="{63B3BB69-23CF-44E3-9099-C40C66FF867C}">
              <a14:compatExt xmlns:a14="http://schemas.microsoft.com/office/drawing/2010/main" spid="_x0000_s2062"/>
            </a:ext>
            <a:ext uri="{FF2B5EF4-FFF2-40B4-BE49-F238E27FC236}">
              <a16:creationId xmlns:a16="http://schemas.microsoft.com/office/drawing/2014/main" id="{00000000-0008-0000-0000-00000F000000}"/>
            </a:ext>
          </a:extLst>
        </xdr:cNvPr>
        <xdr:cNvSpPr/>
      </xdr:nvSpPr>
      <xdr:spPr bwMode="auto">
        <a:xfrm>
          <a:off x="3476625"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sp macro="" textlink="">
      <xdr:nvSpPr>
        <xdr:cNvPr id="16" name="Control 15" hidden="1">
          <a:extLst>
            <a:ext uri="{63B3BB69-23CF-44E3-9099-C40C66FF867C}">
              <a14:compatExt xmlns:a14="http://schemas.microsoft.com/office/drawing/2010/main" spid="_x0000_s2063"/>
            </a:ext>
            <a:ext uri="{FF2B5EF4-FFF2-40B4-BE49-F238E27FC236}">
              <a16:creationId xmlns:a16="http://schemas.microsoft.com/office/drawing/2014/main" id="{00000000-0008-0000-0000-000010000000}"/>
            </a:ext>
          </a:extLst>
        </xdr:cNvPr>
        <xdr:cNvSpPr/>
      </xdr:nvSpPr>
      <xdr:spPr bwMode="auto">
        <a:xfrm>
          <a:off x="190500" y="205625700"/>
          <a:ext cx="914400" cy="228600"/>
        </a:xfrm>
        <a:prstGeom prst="rect">
          <a:avLst/>
        </a:prstGeom>
        <a:noFill/>
        <a:ln w="9525">
          <a:miter lim="800000"/>
          <a:headEnd/>
          <a:tailEnd/>
        </a:ln>
      </xdr:spPr>
    </xdr:sp>
    <xdr:clientData/>
  </xdr:twoCellAnchor>
  <xdr:twoCellAnchor editAs="oneCell">
    <xdr:from>
      <xdr:col>1</xdr:col>
      <xdr:colOff>0</xdr:colOff>
      <xdr:row>1333</xdr:row>
      <xdr:rowOff>0</xdr:rowOff>
    </xdr:from>
    <xdr:to>
      <xdr:col>1</xdr:col>
      <xdr:colOff>914400</xdr:colOff>
      <xdr:row>1334</xdr:row>
      <xdr:rowOff>28575</xdr:rowOff>
    </xdr:to>
    <xdr:pic>
      <xdr:nvPicPr>
        <xdr:cNvPr id="17" name="Picture 16">
          <a:extLst>
            <a:ext uri="{FF2B5EF4-FFF2-40B4-BE49-F238E27FC236}">
              <a16:creationId xmlns:a16="http://schemas.microsoft.com/office/drawing/2014/main" id="{00000000-0008-0000-0000-000011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18" name="Picture 17">
          <a:extLst>
            <a:ext uri="{FF2B5EF4-FFF2-40B4-BE49-F238E27FC236}">
              <a16:creationId xmlns:a16="http://schemas.microsoft.com/office/drawing/2014/main" id="{00000000-0008-0000-0000-000012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19" name="Picture 18">
          <a:extLst>
            <a:ext uri="{FF2B5EF4-FFF2-40B4-BE49-F238E27FC236}">
              <a16:creationId xmlns:a16="http://schemas.microsoft.com/office/drawing/2014/main" id="{00000000-0008-0000-0000-000013000000}"/>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0" name="Picture 19">
          <a:extLst>
            <a:ext uri="{FF2B5EF4-FFF2-40B4-BE49-F238E27FC236}">
              <a16:creationId xmlns:a16="http://schemas.microsoft.com/office/drawing/2014/main" id="{00000000-0008-0000-0000-000014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1333</xdr:row>
      <xdr:rowOff>0</xdr:rowOff>
    </xdr:from>
    <xdr:to>
      <xdr:col>3</xdr:col>
      <xdr:colOff>914400</xdr:colOff>
      <xdr:row>1334</xdr:row>
      <xdr:rowOff>28575</xdr:rowOff>
    </xdr:to>
    <xdr:pic>
      <xdr:nvPicPr>
        <xdr:cNvPr id="21" name="Picture 20">
          <a:extLst>
            <a:ext uri="{FF2B5EF4-FFF2-40B4-BE49-F238E27FC236}">
              <a16:creationId xmlns:a16="http://schemas.microsoft.com/office/drawing/2014/main" id="{00000000-0008-0000-0000-00001500000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2" name="Picture 21">
          <a:extLst>
            <a:ext uri="{FF2B5EF4-FFF2-40B4-BE49-F238E27FC236}">
              <a16:creationId xmlns:a16="http://schemas.microsoft.com/office/drawing/2014/main" id="{00000000-0008-0000-0000-000016000000}"/>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1333</xdr:row>
      <xdr:rowOff>0</xdr:rowOff>
    </xdr:from>
    <xdr:to>
      <xdr:col>3</xdr:col>
      <xdr:colOff>914400</xdr:colOff>
      <xdr:row>1334</xdr:row>
      <xdr:rowOff>28575</xdr:rowOff>
    </xdr:to>
    <xdr:pic>
      <xdr:nvPicPr>
        <xdr:cNvPr id="23" name="Picture 22">
          <a:extLst>
            <a:ext uri="{FF2B5EF4-FFF2-40B4-BE49-F238E27FC236}">
              <a16:creationId xmlns:a16="http://schemas.microsoft.com/office/drawing/2014/main" id="{00000000-0008-0000-0000-000017000000}"/>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4" name="Picture 23">
          <a:extLst>
            <a:ext uri="{FF2B5EF4-FFF2-40B4-BE49-F238E27FC236}">
              <a16:creationId xmlns:a16="http://schemas.microsoft.com/office/drawing/2014/main" id="{00000000-0008-0000-0000-000018000000}"/>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3</xdr:col>
      <xdr:colOff>0</xdr:colOff>
      <xdr:row>1333</xdr:row>
      <xdr:rowOff>0</xdr:rowOff>
    </xdr:from>
    <xdr:to>
      <xdr:col>3</xdr:col>
      <xdr:colOff>914400</xdr:colOff>
      <xdr:row>1334</xdr:row>
      <xdr:rowOff>28575</xdr:rowOff>
    </xdr:to>
    <xdr:pic>
      <xdr:nvPicPr>
        <xdr:cNvPr id="25" name="Picture 24">
          <a:extLst>
            <a:ext uri="{FF2B5EF4-FFF2-40B4-BE49-F238E27FC236}">
              <a16:creationId xmlns:a16="http://schemas.microsoft.com/office/drawing/2014/main" id="{00000000-0008-0000-0000-000019000000}"/>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6289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6" name="Picture 25">
          <a:extLst>
            <a:ext uri="{FF2B5EF4-FFF2-40B4-BE49-F238E27FC236}">
              <a16:creationId xmlns:a16="http://schemas.microsoft.com/office/drawing/2014/main" id="{00000000-0008-0000-0000-00001A000000}"/>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7" name="Picture 26">
          <a:extLst>
            <a:ext uri="{FF2B5EF4-FFF2-40B4-BE49-F238E27FC236}">
              <a16:creationId xmlns:a16="http://schemas.microsoft.com/office/drawing/2014/main" id="{00000000-0008-0000-0000-00001B000000}"/>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8" name="Picture 27">
          <a:extLst>
            <a:ext uri="{FF2B5EF4-FFF2-40B4-BE49-F238E27FC236}">
              <a16:creationId xmlns:a16="http://schemas.microsoft.com/office/drawing/2014/main" id="{00000000-0008-0000-0000-00001C000000}"/>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29" name="Picture 28">
          <a:extLst>
            <a:ext uri="{FF2B5EF4-FFF2-40B4-BE49-F238E27FC236}">
              <a16:creationId xmlns:a16="http://schemas.microsoft.com/office/drawing/2014/main" id="{00000000-0008-0000-0000-00001D000000}"/>
            </a:ext>
          </a:extLst>
        </xdr:cNvPr>
        <xdr:cNvPicPr preferRelativeResize="0">
          <a:picLocks noChangeArrowheads="1" noChangeShapeType="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editAs="oneCell">
    <xdr:from>
      <xdr:col>4</xdr:col>
      <xdr:colOff>0</xdr:colOff>
      <xdr:row>1333</xdr:row>
      <xdr:rowOff>0</xdr:rowOff>
    </xdr:from>
    <xdr:to>
      <xdr:col>4</xdr:col>
      <xdr:colOff>914400</xdr:colOff>
      <xdr:row>1334</xdr:row>
      <xdr:rowOff>28575</xdr:rowOff>
    </xdr:to>
    <xdr:pic>
      <xdr:nvPicPr>
        <xdr:cNvPr id="30" name="Picture 29">
          <a:extLst>
            <a:ext uri="{FF2B5EF4-FFF2-40B4-BE49-F238E27FC236}">
              <a16:creationId xmlns:a16="http://schemas.microsoft.com/office/drawing/2014/main" id="{00000000-0008-0000-0000-00001E000000}"/>
            </a:ext>
          </a:extLst>
        </xdr:cNvPr>
        <xdr:cNvPicPr preferRelativeResize="0">
          <a:picLocks noChangeArrowheads="1" noChangeShapeType="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3476625" y="205625700"/>
          <a:ext cx="914400" cy="228600"/>
        </a:xfrm>
        <a:prstGeom prst="rect">
          <a:avLst/>
        </a:prstGeom>
        <a:noFill/>
        <a:ln w="9525">
          <a:miter lim="800000"/>
          <a:headEnd/>
          <a:tailEnd/>
        </a:ln>
      </xdr:spPr>
    </xdr:pic>
    <xdr:clientData/>
  </xdr:twoCellAnchor>
  <xdr:twoCellAnchor editAs="oneCell">
    <xdr:from>
      <xdr:col>1</xdr:col>
      <xdr:colOff>0</xdr:colOff>
      <xdr:row>1333</xdr:row>
      <xdr:rowOff>0</xdr:rowOff>
    </xdr:from>
    <xdr:to>
      <xdr:col>1</xdr:col>
      <xdr:colOff>914400</xdr:colOff>
      <xdr:row>1334</xdr:row>
      <xdr:rowOff>28575</xdr:rowOff>
    </xdr:to>
    <xdr:pic>
      <xdr:nvPicPr>
        <xdr:cNvPr id="31" name="Picture 30">
          <a:extLst>
            <a:ext uri="{FF2B5EF4-FFF2-40B4-BE49-F238E27FC236}">
              <a16:creationId xmlns:a16="http://schemas.microsoft.com/office/drawing/2014/main" id="{00000000-0008-0000-0000-00001F000000}"/>
            </a:ext>
          </a:extLst>
        </xdr:cNvPr>
        <xdr:cNvPicPr preferRelativeResize="0">
          <a:picLocks noChangeArrowheads="1" noChangeShapeType="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90500" y="205625700"/>
          <a:ext cx="914400" cy="228600"/>
        </a:xfrm>
        <a:prstGeom prst="rect">
          <a:avLst/>
        </a:prstGeom>
        <a:noFill/>
        <a:ln w="9525">
          <a:miter lim="800000"/>
          <a:headEnd/>
          <a:tailEnd/>
        </a:ln>
      </xdr:spPr>
    </xdr:pic>
    <xdr:clientData/>
  </xdr:twoCellAnchor>
  <xdr:twoCellAnchor>
    <xdr:from>
      <xdr:col>6</xdr:col>
      <xdr:colOff>542925</xdr:colOff>
      <xdr:row>0</xdr:row>
      <xdr:rowOff>238123</xdr:rowOff>
    </xdr:from>
    <xdr:to>
      <xdr:col>11</xdr:col>
      <xdr:colOff>800100</xdr:colOff>
      <xdr:row>21</xdr:row>
      <xdr:rowOff>47625</xdr:rowOff>
    </xdr:to>
    <xdr:graphicFrame macro="">
      <xdr:nvGraphicFramePr>
        <xdr:cNvPr id="32" name="Chart 31">
          <a:extLst>
            <a:ext uri="{FF2B5EF4-FFF2-40B4-BE49-F238E27FC236}">
              <a16:creationId xmlns:a16="http://schemas.microsoft.com/office/drawing/2014/main" id="{00000000-0008-0000-0000-000020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7</xdr:col>
      <xdr:colOff>19049</xdr:colOff>
      <xdr:row>22</xdr:row>
      <xdr:rowOff>19050</xdr:rowOff>
    </xdr:from>
    <xdr:to>
      <xdr:col>11</xdr:col>
      <xdr:colOff>723900</xdr:colOff>
      <xdr:row>34</xdr:row>
      <xdr:rowOff>114300</xdr:rowOff>
    </xdr:to>
    <xdr:sp macro="" textlink="">
      <xdr:nvSpPr>
        <xdr:cNvPr id="33" name="TextBox 32">
          <a:extLst>
            <a:ext uri="{FF2B5EF4-FFF2-40B4-BE49-F238E27FC236}">
              <a16:creationId xmlns:a16="http://schemas.microsoft.com/office/drawing/2014/main" id="{00000000-0008-0000-0000-000021000000}"/>
            </a:ext>
          </a:extLst>
        </xdr:cNvPr>
        <xdr:cNvSpPr txBox="1"/>
      </xdr:nvSpPr>
      <xdr:spPr>
        <a:xfrm>
          <a:off x="8477249" y="4886325"/>
          <a:ext cx="6943726" cy="268605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200"/>
            <a:t>Rates are listed separately on the billing statement as required by law.</a:t>
          </a:r>
        </a:p>
        <a:p>
          <a:pPr marL="171450" indent="-171450">
            <a:buFont typeface="Arial" panose="020B0604020202020204" pitchFamily="34" charset="0"/>
            <a:buChar char="•"/>
          </a:pPr>
          <a:endParaRPr lang="en-US" sz="1200"/>
        </a:p>
        <a:p>
          <a:pPr marL="171450" indent="-171450">
            <a:buFont typeface="Arial" panose="020B0604020202020204" pitchFamily="34" charset="0"/>
            <a:buChar char="•"/>
          </a:pPr>
          <a:r>
            <a:rPr lang="en-US" sz="1200"/>
            <a:t>NorthWestern Energy provides distribution services regardless of a customer’s choice of supplier and bills the customer for the regulated services. </a:t>
          </a:r>
        </a:p>
        <a:p>
          <a:pPr marL="171450" indent="-171450">
            <a:buFont typeface="Arial" panose="020B0604020202020204" pitchFamily="34" charset="0"/>
            <a:buChar char="•"/>
          </a:pPr>
          <a:endParaRPr lang="en-US" sz="1200"/>
        </a:p>
        <a:p>
          <a:pPr marL="171450" indent="-171450">
            <a:buFont typeface="Arial" panose="020B0604020202020204" pitchFamily="34" charset="0"/>
            <a:buChar char="•"/>
          </a:pPr>
          <a:r>
            <a:rPr lang="en-US" sz="1200"/>
            <a:t>Supply and Transmission Rates for Supply are regulated by the PSC. Prices for Choice Supply and Transmission are set by the competitive supplier with which the customer enters into a contract.</a:t>
          </a:r>
        </a:p>
        <a:p>
          <a:pPr marL="171450" indent="-171450">
            <a:buFont typeface="Arial" panose="020B0604020202020204" pitchFamily="34" charset="0"/>
            <a:buChar char="•"/>
          </a:pPr>
          <a:endParaRPr lang="en-US" sz="1200"/>
        </a:p>
        <a:p>
          <a:pPr marL="171450" indent="-171450">
            <a:buFont typeface="Arial" panose="020B0604020202020204" pitchFamily="34" charset="0"/>
            <a:buChar char="•"/>
          </a:pPr>
          <a:r>
            <a:rPr lang="en-US" sz="1200"/>
            <a:t>Electric and natural gas trackers allow Supply rates to increase or decrease based on changes to market prices. Actual costs are passed directly to customers without profit.</a:t>
          </a:r>
          <a:endParaRPr lang="en-US" sz="1100" b="0" i="0" u="none" strike="noStrike">
            <a:solidFill>
              <a:schemeClr val="dk1"/>
            </a:solidFill>
            <a:effectLst/>
            <a:latin typeface="+mn-lt"/>
            <a:ea typeface="+mn-ea"/>
            <a:cs typeface="+mn-cs"/>
          </a:endParaRPr>
        </a:p>
        <a:p>
          <a:pPr marL="171450" indent="-171450">
            <a:buFont typeface="Arial" panose="020B0604020202020204" pitchFamily="34" charset="0"/>
            <a:buChar char="•"/>
          </a:pPr>
          <a:endParaRPr lang="en-US" sz="1100" b="0" i="0" u="none" strike="noStrike">
            <a:solidFill>
              <a:schemeClr val="dk1"/>
            </a:solidFill>
            <a:effectLst/>
            <a:latin typeface="+mn-lt"/>
            <a:ea typeface="+mn-ea"/>
            <a:cs typeface="+mn-cs"/>
          </a:endParaRPr>
        </a:p>
        <a:p>
          <a:pPr marL="171450" indent="-171450">
            <a:buFont typeface="Arial" panose="020B0604020202020204" pitchFamily="34" charset="0"/>
            <a:buChar char="•"/>
          </a:pPr>
          <a:r>
            <a:rPr lang="en-US" sz="1200" b="0" i="0" u="none" strike="noStrike">
              <a:solidFill>
                <a:schemeClr val="dk1"/>
              </a:solidFill>
              <a:effectLst/>
              <a:latin typeface="+mn-lt"/>
              <a:ea typeface="+mn-ea"/>
              <a:cs typeface="+mn-cs"/>
            </a:rPr>
            <a:t>Please</a:t>
          </a:r>
          <a:r>
            <a:rPr lang="en-US" sz="1200" b="0" i="0" u="none" strike="noStrike" baseline="0">
              <a:solidFill>
                <a:schemeClr val="dk1"/>
              </a:solidFill>
              <a:effectLst/>
              <a:latin typeface="+mn-lt"/>
              <a:ea typeface="+mn-ea"/>
              <a:cs typeface="+mn-cs"/>
            </a:rPr>
            <a:t> note that this spreadsheet should not be viewed in a "quick-view" format on a web browser. The spreadsheet may not show up as intended. This spreadsheet shall be downloaded to allow for correct viewing purposes.</a:t>
          </a:r>
          <a:endParaRPr lang="en-US" sz="1200"/>
        </a:p>
        <a:p>
          <a:pPr marL="171450" indent="-171450">
            <a:buFont typeface="Arial" panose="020B0604020202020204" pitchFamily="34" charset="0"/>
            <a:buChar char="•"/>
          </a:pPr>
          <a:endParaRPr 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514350</xdr:colOff>
      <xdr:row>62</xdr:row>
      <xdr:rowOff>28575</xdr:rowOff>
    </xdr:from>
    <xdr:to>
      <xdr:col>11</xdr:col>
      <xdr:colOff>904875</xdr:colOff>
      <xdr:row>67</xdr:row>
      <xdr:rowOff>158913</xdr:rowOff>
    </xdr:to>
    <xdr:pic>
      <xdr:nvPicPr>
        <xdr:cNvPr id="10" name="Picture 9">
          <a:extLst>
            <a:ext uri="{FF2B5EF4-FFF2-40B4-BE49-F238E27FC236}">
              <a16:creationId xmlns:a16="http://schemas.microsoft.com/office/drawing/2014/main" id="{00000000-0008-0000-0100-00000A000000}"/>
            </a:ext>
          </a:extLst>
        </xdr:cNvPr>
        <xdr:cNvPicPr>
          <a:picLocks noChangeAspect="1"/>
        </xdr:cNvPicPr>
      </xdr:nvPicPr>
      <xdr:blipFill rotWithShape="1">
        <a:blip xmlns:r="http://schemas.openxmlformats.org/officeDocument/2006/relationships" r:embed="rId1"/>
        <a:srcRect t="822" r="7004"/>
        <a:stretch/>
      </xdr:blipFill>
      <xdr:spPr>
        <a:xfrm>
          <a:off x="9582150" y="14973300"/>
          <a:ext cx="1333500" cy="1149513"/>
        </a:xfrm>
        <a:prstGeom prst="rect">
          <a:avLst/>
        </a:prstGeom>
      </xdr:spPr>
    </xdr:pic>
    <xdr:clientData/>
  </xdr:twoCellAnchor>
  <xdr:twoCellAnchor editAs="oneCell">
    <xdr:from>
      <xdr:col>31</xdr:col>
      <xdr:colOff>723900</xdr:colOff>
      <xdr:row>26</xdr:row>
      <xdr:rowOff>0</xdr:rowOff>
    </xdr:from>
    <xdr:to>
      <xdr:col>32</xdr:col>
      <xdr:colOff>142875</xdr:colOff>
      <xdr:row>27</xdr:row>
      <xdr:rowOff>28575</xdr:rowOff>
    </xdr:to>
    <xdr:sp macro="" textlink="">
      <xdr:nvSpPr>
        <xdr:cNvPr id="1025" name="Control 1" hidden="1">
          <a:extLst>
            <a:ext uri="{63B3BB69-23CF-44E3-9099-C40C66FF867C}">
              <a14:compatExt xmlns:a14="http://schemas.microsoft.com/office/drawing/2010/main"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28</xdr:row>
      <xdr:rowOff>0</xdr:rowOff>
    </xdr:from>
    <xdr:to>
      <xdr:col>32</xdr:col>
      <xdr:colOff>142875</xdr:colOff>
      <xdr:row>29</xdr:row>
      <xdr:rowOff>28575</xdr:rowOff>
    </xdr:to>
    <xdr:sp macro="" textlink="">
      <xdr:nvSpPr>
        <xdr:cNvPr id="1026" name="Control 2" hidden="1">
          <a:extLst>
            <a:ext uri="{63B3BB69-23CF-44E3-9099-C40C66FF867C}">
              <a14:compatExt xmlns:a14="http://schemas.microsoft.com/office/drawing/2010/main"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29</xdr:row>
      <xdr:rowOff>180975</xdr:rowOff>
    </xdr:from>
    <xdr:to>
      <xdr:col>32</xdr:col>
      <xdr:colOff>142875</xdr:colOff>
      <xdr:row>31</xdr:row>
      <xdr:rowOff>19050</xdr:rowOff>
    </xdr:to>
    <xdr:sp macro="" textlink="">
      <xdr:nvSpPr>
        <xdr:cNvPr id="1027" name="Control 3" hidden="1">
          <a:extLst>
            <a:ext uri="{63B3BB69-23CF-44E3-9099-C40C66FF867C}">
              <a14:compatExt xmlns:a14="http://schemas.microsoft.com/office/drawing/2010/main"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29</xdr:row>
      <xdr:rowOff>180975</xdr:rowOff>
    </xdr:from>
    <xdr:to>
      <xdr:col>32</xdr:col>
      <xdr:colOff>142875</xdr:colOff>
      <xdr:row>31</xdr:row>
      <xdr:rowOff>19050</xdr:rowOff>
    </xdr:to>
    <xdr:sp macro="" textlink="">
      <xdr:nvSpPr>
        <xdr:cNvPr id="1028" name="Control 4" hidden="1">
          <a:extLst>
            <a:ext uri="{63B3BB69-23CF-44E3-9099-C40C66FF867C}">
              <a14:compatExt xmlns:a14="http://schemas.microsoft.com/office/drawing/2010/main"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31</xdr:row>
      <xdr:rowOff>161925</xdr:rowOff>
    </xdr:from>
    <xdr:to>
      <xdr:col>32</xdr:col>
      <xdr:colOff>142875</xdr:colOff>
      <xdr:row>33</xdr:row>
      <xdr:rowOff>47625</xdr:rowOff>
    </xdr:to>
    <xdr:sp macro="" textlink="">
      <xdr:nvSpPr>
        <xdr:cNvPr id="1029" name="Control 5" hidden="1">
          <a:extLst>
            <a:ext uri="{63B3BB69-23CF-44E3-9099-C40C66FF867C}">
              <a14:compatExt xmlns:a14="http://schemas.microsoft.com/office/drawing/2010/main"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31</xdr:row>
      <xdr:rowOff>161925</xdr:rowOff>
    </xdr:from>
    <xdr:to>
      <xdr:col>32</xdr:col>
      <xdr:colOff>142875</xdr:colOff>
      <xdr:row>33</xdr:row>
      <xdr:rowOff>47625</xdr:rowOff>
    </xdr:to>
    <xdr:sp macro="" textlink="">
      <xdr:nvSpPr>
        <xdr:cNvPr id="1030" name="Control 6" hidden="1">
          <a:extLst>
            <a:ext uri="{63B3BB69-23CF-44E3-9099-C40C66FF867C}">
              <a14:compatExt xmlns:a14="http://schemas.microsoft.com/office/drawing/2010/main"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31</xdr:col>
      <xdr:colOff>723900</xdr:colOff>
      <xdr:row>35</xdr:row>
      <xdr:rowOff>0</xdr:rowOff>
    </xdr:from>
    <xdr:to>
      <xdr:col>32</xdr:col>
      <xdr:colOff>142875</xdr:colOff>
      <xdr:row>36</xdr:row>
      <xdr:rowOff>38100</xdr:rowOff>
    </xdr:to>
    <xdr:sp macro="" textlink="">
      <xdr:nvSpPr>
        <xdr:cNvPr id="1031" name="Control 7" hidden="1">
          <a:extLst>
            <a:ext uri="{63B3BB69-23CF-44E3-9099-C40C66FF867C}">
              <a14:compatExt xmlns:a14="http://schemas.microsoft.com/office/drawing/2010/main"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w="9525">
          <a:miter lim="800000"/>
          <a:headEnd/>
          <a:tailEnd/>
        </a:ln>
      </xdr:spPr>
    </xdr:sp>
    <xdr:clientData/>
  </xdr:twoCellAnchor>
  <xdr:twoCellAnchor editAs="oneCell">
    <xdr:from>
      <xdr:col>11</xdr:col>
      <xdr:colOff>792633</xdr:colOff>
      <xdr:row>1</xdr:row>
      <xdr:rowOff>110504</xdr:rowOff>
    </xdr:from>
    <xdr:to>
      <xdr:col>14</xdr:col>
      <xdr:colOff>12532</xdr:colOff>
      <xdr:row>1</xdr:row>
      <xdr:rowOff>714376</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803408" y="272429"/>
          <a:ext cx="2086924" cy="603872"/>
        </a:xfrm>
        <a:prstGeom prst="rect">
          <a:avLst/>
        </a:prstGeom>
      </xdr:spPr>
    </xdr:pic>
    <xdr:clientData/>
  </xdr:twoCellAnchor>
  <xdr:twoCellAnchor editAs="oneCell">
    <xdr:from>
      <xdr:col>1</xdr:col>
      <xdr:colOff>55610</xdr:colOff>
      <xdr:row>1</xdr:row>
      <xdr:rowOff>321930</xdr:rowOff>
    </xdr:from>
    <xdr:to>
      <xdr:col>4</xdr:col>
      <xdr:colOff>773054</xdr:colOff>
      <xdr:row>1</xdr:row>
      <xdr:rowOff>749650</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08010" y="483855"/>
          <a:ext cx="4546494" cy="427720"/>
        </a:xfrm>
        <a:prstGeom prst="rect">
          <a:avLst/>
        </a:prstGeom>
      </xdr:spPr>
    </xdr:pic>
    <xdr:clientData/>
  </xdr:twoCellAnchor>
  <xdr:twoCellAnchor editAs="oneCell">
    <xdr:from>
      <xdr:col>31</xdr:col>
      <xdr:colOff>723900</xdr:colOff>
      <xdr:row>26</xdr:row>
      <xdr:rowOff>0</xdr:rowOff>
    </xdr:from>
    <xdr:to>
      <xdr:col>32</xdr:col>
      <xdr:colOff>142875</xdr:colOff>
      <xdr:row>27</xdr:row>
      <xdr:rowOff>28575</xdr:rowOff>
    </xdr:to>
    <xdr:pic>
      <xdr:nvPicPr>
        <xdr:cNvPr id="3" name="Picture 1">
          <a:extLst>
            <a:ext uri="{FF2B5EF4-FFF2-40B4-BE49-F238E27FC236}">
              <a16:creationId xmlns:a16="http://schemas.microsoft.com/office/drawing/2014/main" id="{00000000-0008-0000-0100-000003000000}"/>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527250" y="2867025"/>
          <a:ext cx="209550" cy="228600"/>
        </a:xfrm>
        <a:prstGeom prst="rect">
          <a:avLst/>
        </a:prstGeom>
        <a:noFill/>
        <a:ln w="9525">
          <a:miter lim="800000"/>
          <a:headEnd/>
          <a:tailEnd/>
        </a:ln>
      </xdr:spPr>
    </xdr:pic>
    <xdr:clientData/>
  </xdr:twoCellAnchor>
  <xdr:twoCellAnchor editAs="oneCell">
    <xdr:from>
      <xdr:col>1</xdr:col>
      <xdr:colOff>38099</xdr:colOff>
      <xdr:row>58</xdr:row>
      <xdr:rowOff>142875</xdr:rowOff>
    </xdr:from>
    <xdr:to>
      <xdr:col>2</xdr:col>
      <xdr:colOff>666750</xdr:colOff>
      <xdr:row>66</xdr:row>
      <xdr:rowOff>133350</xdr:rowOff>
    </xdr:to>
    <xdr:pic>
      <xdr:nvPicPr>
        <xdr:cNvPr id="12" name="Picture 11">
          <a:extLst>
            <a:ext uri="{FF2B5EF4-FFF2-40B4-BE49-F238E27FC236}">
              <a16:creationId xmlns:a16="http://schemas.microsoft.com/office/drawing/2014/main" id="{00000000-0008-0000-0100-00000C000000}"/>
            </a:ext>
          </a:extLst>
        </xdr:cNvPr>
        <xdr:cNvPicPr>
          <a:picLocks noChangeAspect="1"/>
        </xdr:cNvPicPr>
      </xdr:nvPicPr>
      <xdr:blipFill rotWithShape="1">
        <a:blip xmlns:r="http://schemas.openxmlformats.org/officeDocument/2006/relationships" r:embed="rId5"/>
        <a:srcRect l="1142" t="1899" r="39906"/>
        <a:stretch/>
      </xdr:blipFill>
      <xdr:spPr>
        <a:xfrm>
          <a:off x="190499" y="13868400"/>
          <a:ext cx="2600326" cy="2000250"/>
        </a:xfrm>
        <a:prstGeom prst="rect">
          <a:avLst/>
        </a:prstGeom>
      </xdr:spPr>
    </xdr:pic>
    <xdr:clientData/>
  </xdr:twoCellAnchor>
  <xdr:oneCellAnchor>
    <xdr:from>
      <xdr:col>1</xdr:col>
      <xdr:colOff>1619251</xdr:colOff>
      <xdr:row>58</xdr:row>
      <xdr:rowOff>219075</xdr:rowOff>
    </xdr:from>
    <xdr:ext cx="952500" cy="88582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771651" y="14020800"/>
          <a:ext cx="952500" cy="88582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n-US" sz="3600" b="1"/>
            <a:t>30K</a:t>
          </a:r>
        </a:p>
      </xdr:txBody>
    </xdr:sp>
    <xdr:clientData/>
  </xdr:oneCellAnchor>
  <xdr:twoCellAnchor editAs="oneCell">
    <xdr:from>
      <xdr:col>4</xdr:col>
      <xdr:colOff>47625</xdr:colOff>
      <xdr:row>62</xdr:row>
      <xdr:rowOff>180974</xdr:rowOff>
    </xdr:from>
    <xdr:to>
      <xdr:col>5</xdr:col>
      <xdr:colOff>962026</xdr:colOff>
      <xdr:row>68</xdr:row>
      <xdr:rowOff>3174</xdr:rowOff>
    </xdr:to>
    <xdr:pic>
      <xdr:nvPicPr>
        <xdr:cNvPr id="7" name="Picture 6">
          <a:extLst>
            <a:ext uri="{FF2B5EF4-FFF2-40B4-BE49-F238E27FC236}">
              <a16:creationId xmlns:a16="http://schemas.microsoft.com/office/drawing/2014/main" id="{00000000-0008-0000-0100-000007000000}"/>
            </a:ext>
          </a:extLst>
        </xdr:cNvPr>
        <xdr:cNvPicPr>
          <a:picLocks noChangeAspect="1"/>
        </xdr:cNvPicPr>
      </xdr:nvPicPr>
      <xdr:blipFill rotWithShape="1">
        <a:blip xmlns:r="http://schemas.openxmlformats.org/officeDocument/2006/relationships" r:embed="rId6"/>
        <a:srcRect l="50128" r="904" b="-23402"/>
        <a:stretch/>
      </xdr:blipFill>
      <xdr:spPr>
        <a:xfrm>
          <a:off x="4629150" y="15078074"/>
          <a:ext cx="1762126" cy="1019175"/>
        </a:xfrm>
        <a:prstGeom prst="rect">
          <a:avLst/>
        </a:prstGeom>
      </xdr:spPr>
    </xdr:pic>
    <xdr:clientData/>
  </xdr:twoCellAnchor>
  <xdr:twoCellAnchor editAs="oneCell">
    <xdr:from>
      <xdr:col>6</xdr:col>
      <xdr:colOff>1092868</xdr:colOff>
      <xdr:row>63</xdr:row>
      <xdr:rowOff>57150</xdr:rowOff>
    </xdr:from>
    <xdr:to>
      <xdr:col>8</xdr:col>
      <xdr:colOff>770483</xdr:colOff>
      <xdr:row>67</xdr:row>
      <xdr:rowOff>114300</xdr:rowOff>
    </xdr:to>
    <xdr:pic>
      <xdr:nvPicPr>
        <xdr:cNvPr id="9" name="Picture 8">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stretch>
          <a:fillRect/>
        </a:stretch>
      </xdr:blipFill>
      <xdr:spPr>
        <a:xfrm>
          <a:off x="7779418" y="15173325"/>
          <a:ext cx="1582615" cy="8572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www.northwesternenergy.com/docs/default-source/documents/mt_rates/Gas/D-RG-1" TargetMode="External"/><Relationship Id="rId21" Type="http://schemas.openxmlformats.org/officeDocument/2006/relationships/hyperlink" Target="https://northwesternenergy.com/docs/default-source/default-document-library/billing-and-payment/rates-and-tariffs/montana/rates/edss-1" TargetMode="External"/><Relationship Id="rId42" Type="http://schemas.openxmlformats.org/officeDocument/2006/relationships/hyperlink" Target="https://northwesternenergy.com/docs/default-source/default-document-library/billing-and-payment/rates-and-tariffs/montana/rates/ctc-qf-1" TargetMode="External"/><Relationship Id="rId47" Type="http://schemas.openxmlformats.org/officeDocument/2006/relationships/hyperlink" Target="https://northwesternenergy.com/docs/default-source/default-document-library/billing-and-payment/rates-and-tariffs/montana/rates/edss-1" TargetMode="External"/><Relationship Id="rId63" Type="http://schemas.openxmlformats.org/officeDocument/2006/relationships/hyperlink" Target="https://northwesternenergy.com/docs/default-source/default-document-library/billing-and-payment/rates-and-tariffs/montana/rates/gseds-1" TargetMode="External"/><Relationship Id="rId68" Type="http://schemas.openxmlformats.org/officeDocument/2006/relationships/hyperlink" Target="https://northwesternenergy.com/docs/default-source/default-document-library/billing-and-payment/rates-and-tariffs/montana/rates/edss-1" TargetMode="External"/><Relationship Id="rId84" Type="http://schemas.openxmlformats.org/officeDocument/2006/relationships/hyperlink" Target="https://northwesternenergy.com/docs/default-source/default-document-library/billing-and-payment/rates-and-tariffs/montana/rates/edss-1" TargetMode="External"/><Relationship Id="rId89" Type="http://schemas.openxmlformats.org/officeDocument/2006/relationships/hyperlink" Target="https://northwesternenergy.com/docs/default-source/default-document-library/billing-and-payment/rates-and-tariffs/montana/rates/iseds-1" TargetMode="External"/><Relationship Id="rId112" Type="http://schemas.openxmlformats.org/officeDocument/2006/relationships/hyperlink" Target="http://www.northwesternenergy.com/docs/default-source/documents/mt_rates/Gas/D-RG-1" TargetMode="External"/><Relationship Id="rId16" Type="http://schemas.openxmlformats.org/officeDocument/2006/relationships/hyperlink" Target="https://northwesternenergy.com/docs/default-source/default-document-library/billing-and-payment/rates-and-tariffs/montana/rates/ctc-qf-1" TargetMode="External"/><Relationship Id="rId107" Type="http://schemas.openxmlformats.org/officeDocument/2006/relationships/hyperlink" Target="https://northwesternenergy.com/docs/default-source/default-document-library/billing-and-payment/rates-and-tariffs/montana/rates/edss-1" TargetMode="External"/><Relationship Id="rId11" Type="http://schemas.openxmlformats.org/officeDocument/2006/relationships/hyperlink" Target="https://northwesternenergy.com/docs/default-source/default-document-library/billing-and-payment/rates-and-tariffs/montana/rates/edss-1" TargetMode="External"/><Relationship Id="rId32" Type="http://schemas.openxmlformats.org/officeDocument/2006/relationships/hyperlink" Target="https://northwesternenergy.com/docs/default-source/default-document-library/billing-and-payment/rates-and-tariffs/montana/rates/gseds-1" TargetMode="External"/><Relationship Id="rId37" Type="http://schemas.openxmlformats.org/officeDocument/2006/relationships/hyperlink" Target="https://northwesternenergy.com/docs/default-source/default-document-library/billing-and-payment/rates-and-tariffs/montana/rates/edss-1" TargetMode="External"/><Relationship Id="rId53" Type="http://schemas.openxmlformats.org/officeDocument/2006/relationships/hyperlink" Target="https://northwesternenergy.com/docs/default-source/default-document-library/billing-and-payment/rates-and-tariffs/montana/rates/ctc-qf-1" TargetMode="External"/><Relationship Id="rId58" Type="http://schemas.openxmlformats.org/officeDocument/2006/relationships/hyperlink" Target="https://northwesternenergy.com/docs/default-source/default-document-library/billing-and-payment/rates-and-tariffs/montana/rates/e-usbc-1" TargetMode="External"/><Relationship Id="rId74" Type="http://schemas.openxmlformats.org/officeDocument/2006/relationships/hyperlink" Target="https://northwesternenergy.com/docs/default-source/default-document-library/billing-and-payment/rates-and-tariffs/montana/rates/edss-1" TargetMode="External"/><Relationship Id="rId79" Type="http://schemas.openxmlformats.org/officeDocument/2006/relationships/hyperlink" Target="https://northwesternenergy.com/docs/default-source/default-document-library/billing-and-payment/rates-and-tariffs/montana/rates/edss-1" TargetMode="External"/><Relationship Id="rId102" Type="http://schemas.openxmlformats.org/officeDocument/2006/relationships/hyperlink" Target="https://northwesternenergy.com/docs/default-source/default-document-library/billing-and-payment/rates-and-tariffs/montana/rates/edss-1" TargetMode="External"/><Relationship Id="rId123" Type="http://schemas.openxmlformats.org/officeDocument/2006/relationships/hyperlink" Target="http://www.northwesternenergy.com/docs/default-source/documents/mt_rates/Gas/D-GSG-1" TargetMode="External"/><Relationship Id="rId128" Type="http://schemas.openxmlformats.org/officeDocument/2006/relationships/hyperlink" Target="https://northwesternenergy.com/docs/default-source/default-document-library/billing-and-payment/rates-and-tariffs/montana/rates/edss-1" TargetMode="External"/><Relationship Id="rId5" Type="http://schemas.openxmlformats.org/officeDocument/2006/relationships/hyperlink" Target="https://northwesternenergy.com/docs/default-source/default-document-library/billing-and-payment/rates-and-tariffs/montana/rates/edss-1" TargetMode="External"/><Relationship Id="rId90" Type="http://schemas.openxmlformats.org/officeDocument/2006/relationships/hyperlink" Target="https://northwesternenergy.com/docs/default-source/default-document-library/billing-and-payment/rates-and-tariffs/montana/rates/edss-1" TargetMode="External"/><Relationship Id="rId95" Type="http://schemas.openxmlformats.org/officeDocument/2006/relationships/hyperlink" Target="https://northwesternenergy.com/docs/default-source/default-document-library/billing-and-payment/rates-and-tariffs/montana/rates/ctc-qf-1" TargetMode="External"/><Relationship Id="rId22" Type="http://schemas.openxmlformats.org/officeDocument/2006/relationships/hyperlink" Target="https://northwesternenergy.com/docs/default-source/default-document-library/billing-and-payment/rates-and-tariffs/montana/rates/gseds-1" TargetMode="External"/><Relationship Id="rId27" Type="http://schemas.openxmlformats.org/officeDocument/2006/relationships/hyperlink" Target="https://northwesternenergy.com/docs/default-source/default-document-library/billing-and-payment/rates-and-tariffs/montana/rates/gseds-1" TargetMode="External"/><Relationship Id="rId43" Type="http://schemas.openxmlformats.org/officeDocument/2006/relationships/hyperlink" Target="https://northwesternenergy.com/docs/default-source/default-document-library/billing-and-payment/rates-and-tariffs/montana/rates/edss-1" TargetMode="External"/><Relationship Id="rId48" Type="http://schemas.openxmlformats.org/officeDocument/2006/relationships/hyperlink" Target="https://northwesternenergy.com/docs/default-source/default-document-library/billing-and-payment/rates-and-tariffs/montana/rates/edss-1" TargetMode="External"/><Relationship Id="rId64" Type="http://schemas.openxmlformats.org/officeDocument/2006/relationships/hyperlink" Target="https://northwesternenergy.com/docs/default-source/default-document-library/billing-and-payment/rates-and-tariffs/montana/rates/e-usbc-1" TargetMode="External"/><Relationship Id="rId69" Type="http://schemas.openxmlformats.org/officeDocument/2006/relationships/hyperlink" Target="https://northwesternenergy.com/docs/default-source/default-document-library/billing-and-payment/rates-and-tariffs/montana/rates/edss-1" TargetMode="External"/><Relationship Id="rId113" Type="http://schemas.openxmlformats.org/officeDocument/2006/relationships/hyperlink" Target="http://www.northwesternenergy.com/docs/default-source/documents/mt_rates/Gas/D-RG-1" TargetMode="External"/><Relationship Id="rId118" Type="http://schemas.openxmlformats.org/officeDocument/2006/relationships/hyperlink" Target="http://www.northwesternenergy.com/docs/default-source/documents/mt_rates/Gas/USBC-1" TargetMode="External"/><Relationship Id="rId80" Type="http://schemas.openxmlformats.org/officeDocument/2006/relationships/hyperlink" Target="https://northwesternenergy.com/docs/default-source/default-document-library/billing-and-payment/rates-and-tariffs/montana/rates/gseds-2" TargetMode="External"/><Relationship Id="rId85" Type="http://schemas.openxmlformats.org/officeDocument/2006/relationships/hyperlink" Target="https://northwesternenergy.com/docs/default-source/default-document-library/billing-and-payment/rates-and-tariffs/montana/rates/iseds-1" TargetMode="External"/><Relationship Id="rId12" Type="http://schemas.openxmlformats.org/officeDocument/2006/relationships/hyperlink" Target="https://northwesternenergy.com/docs/default-source/default-document-library/billing-and-payment/rates-and-tariffs/montana/rates/gseds-1" TargetMode="External"/><Relationship Id="rId17" Type="http://schemas.openxmlformats.org/officeDocument/2006/relationships/hyperlink" Target="https://northwesternenergy.com/docs/default-source/default-document-library/billing-and-payment/rates-and-tariffs/montana/rates/edss-1" TargetMode="External"/><Relationship Id="rId33" Type="http://schemas.openxmlformats.org/officeDocument/2006/relationships/hyperlink" Target="https://northwesternenergy.com/docs/default-source/default-document-library/billing-and-payment/rates-and-tariffs/montana/rates/gseds-1" TargetMode="External"/><Relationship Id="rId38" Type="http://schemas.openxmlformats.org/officeDocument/2006/relationships/hyperlink" Target="https://northwesternenergy.com/docs/default-source/default-document-library/billing-and-payment/rates-and-tariffs/montana/rates/edss-1" TargetMode="External"/><Relationship Id="rId59" Type="http://schemas.openxmlformats.org/officeDocument/2006/relationships/hyperlink" Target="https://northwesternenergy.com/docs/default-source/default-document-library/billing-and-payment/rates-and-tariffs/montana/rates/e-usbc-1" TargetMode="External"/><Relationship Id="rId103" Type="http://schemas.openxmlformats.org/officeDocument/2006/relationships/hyperlink" Target="https://northwesternenergy.com/docs/default-source/default-document-library/billing-and-payment/rates-and-tariffs/montana/rates/edss-1" TargetMode="External"/><Relationship Id="rId108" Type="http://schemas.openxmlformats.org/officeDocument/2006/relationships/hyperlink" Target="https://northwesternenergy.com/docs/default-source/default-document-library/billing-and-payment/rates-and-tariffs/montana/rates/elds-1" TargetMode="External"/><Relationship Id="rId124" Type="http://schemas.openxmlformats.org/officeDocument/2006/relationships/hyperlink" Target="http://www.northwesternenergy.com/docs/default-source/documents/mt_rates/Gas/D-GSG-1" TargetMode="External"/><Relationship Id="rId129" Type="http://schemas.openxmlformats.org/officeDocument/2006/relationships/printerSettings" Target="../printerSettings/printerSettings1.bin"/><Relationship Id="rId54" Type="http://schemas.openxmlformats.org/officeDocument/2006/relationships/hyperlink" Target="https://northwesternenergy.com/docs/default-source/default-document-library/billing-and-payment/rates-and-tariffs/montana/rates/ctc-qf-1" TargetMode="External"/><Relationship Id="rId70" Type="http://schemas.openxmlformats.org/officeDocument/2006/relationships/hyperlink" Target="https://northwesternenergy.com/docs/default-source/default-document-library/billing-and-payment/rates-and-tariffs/montana/rates/gseds-2" TargetMode="External"/><Relationship Id="rId75" Type="http://schemas.openxmlformats.org/officeDocument/2006/relationships/hyperlink" Target="https://northwesternenergy.com/docs/default-source/default-document-library/billing-and-payment/rates-and-tariffs/montana/rates/gseds-2" TargetMode="External"/><Relationship Id="rId91" Type="http://schemas.openxmlformats.org/officeDocument/2006/relationships/hyperlink" Target="https://northwesternenergy.com/docs/default-source/default-document-library/billing-and-payment/rates-and-tariffs/montana/rates/iseds-1" TargetMode="External"/><Relationship Id="rId96" Type="http://schemas.openxmlformats.org/officeDocument/2006/relationships/hyperlink" Target="https://northwesternenergy.com/docs/default-source/default-document-library/billing-and-payment/rates-and-tariffs/montana/rates/edss-1" TargetMode="External"/><Relationship Id="rId1" Type="http://schemas.openxmlformats.org/officeDocument/2006/relationships/hyperlink" Target="https://northwesternenergy.com/docs/default-source/default-document-library/billing-and-payment/rates-and-tariffs/montana/rates/edss-1" TargetMode="External"/><Relationship Id="rId6" Type="http://schemas.openxmlformats.org/officeDocument/2006/relationships/hyperlink" Target="https://northwesternenergy.com/docs/default-source/default-document-library/billing-and-payment/rates-and-tariffs/montana/rates/reds-1" TargetMode="External"/><Relationship Id="rId23" Type="http://schemas.openxmlformats.org/officeDocument/2006/relationships/hyperlink" Target="https://northwesternenergy.com/docs/default-source/default-document-library/billing-and-payment/rates-and-tariffs/montana/rates/edss-1" TargetMode="External"/><Relationship Id="rId28" Type="http://schemas.openxmlformats.org/officeDocument/2006/relationships/hyperlink" Target="https://northwesternenergy.com/docs/default-source/default-document-library/billing-and-payment/rates-and-tariffs/montana/rates/gseds-1" TargetMode="External"/><Relationship Id="rId49" Type="http://schemas.openxmlformats.org/officeDocument/2006/relationships/hyperlink" Target="https://northwesternenergy.com/docs/default-source/default-document-library/billing-and-payment/rates-and-tariffs/montana/rates/edss-1" TargetMode="External"/><Relationship Id="rId114" Type="http://schemas.openxmlformats.org/officeDocument/2006/relationships/hyperlink" Target="http://www.northwesternenergy.com/docs/default-source/documents/mt_rates/Gas/D-RG-1" TargetMode="External"/><Relationship Id="rId119" Type="http://schemas.openxmlformats.org/officeDocument/2006/relationships/hyperlink" Target="http://www.northwesternenergy.com/docs/default-source/documents/mt_rates/Gas/D-GSG-1" TargetMode="External"/><Relationship Id="rId44" Type="http://schemas.openxmlformats.org/officeDocument/2006/relationships/hyperlink" Target="https://northwesternenergy.com/docs/default-source/default-document-library/billing-and-payment/rates-and-tariffs/montana/rates/gseds-1" TargetMode="External"/><Relationship Id="rId60" Type="http://schemas.openxmlformats.org/officeDocument/2006/relationships/hyperlink" Target="https://northwesternenergy.com/docs/default-source/default-document-library/billing-and-payment/rates-and-tariffs/montana/rates/edss-1" TargetMode="External"/><Relationship Id="rId65" Type="http://schemas.openxmlformats.org/officeDocument/2006/relationships/hyperlink" Target="https://northwesternenergy.com/docs/default-source/default-document-library/billing-and-payment/rates-and-tariffs/montana/rates/gseds-2" TargetMode="External"/><Relationship Id="rId81" Type="http://schemas.openxmlformats.org/officeDocument/2006/relationships/hyperlink" Target="https://northwesternenergy.com/docs/default-source/default-document-library/billing-and-payment/rates-and-tariffs/montana/rates/edss-1" TargetMode="External"/><Relationship Id="rId86" Type="http://schemas.openxmlformats.org/officeDocument/2006/relationships/hyperlink" Target="https://northwesternenergy.com/docs/default-source/default-document-library/billing-and-payment/rates-and-tariffs/montana/rates/edss-1" TargetMode="External"/><Relationship Id="rId130" Type="http://schemas.openxmlformats.org/officeDocument/2006/relationships/customProperty" Target="../customProperty1.bin"/><Relationship Id="rId13" Type="http://schemas.openxmlformats.org/officeDocument/2006/relationships/hyperlink" Target="https://northwesternenergy.com/docs/default-source/default-document-library/billing-and-payment/rates-and-tariffs/montana/rates/reds-1" TargetMode="External"/><Relationship Id="rId18" Type="http://schemas.openxmlformats.org/officeDocument/2006/relationships/hyperlink" Target="https://northwesternenergy.com/docs/default-source/default-document-library/billing-and-payment/rates-and-tariffs/montana/rates/e-usbc-1" TargetMode="External"/><Relationship Id="rId39" Type="http://schemas.openxmlformats.org/officeDocument/2006/relationships/hyperlink" Target="https://northwesternenergy.com/docs/default-source/default-document-library/billing-and-payment/rates-and-tariffs/montana/rates/e-usbc-1" TargetMode="External"/><Relationship Id="rId109" Type="http://schemas.openxmlformats.org/officeDocument/2006/relationships/hyperlink" Target="https://northwesternenergy.com/docs/default-source/default-document-library/billing-and-payment/rates-and-tariffs/montana/rates/elds-1" TargetMode="External"/><Relationship Id="rId34" Type="http://schemas.openxmlformats.org/officeDocument/2006/relationships/hyperlink" Target="https://northwesternenergy.com/docs/default-source/default-document-library/billing-and-payment/rates-and-tariffs/montana/rates/gseds-1" TargetMode="External"/><Relationship Id="rId50" Type="http://schemas.openxmlformats.org/officeDocument/2006/relationships/hyperlink" Target="https://northwesternenergy.com/docs/default-source/default-document-library/billing-and-payment/rates-and-tariffs/montana/rates/ctc-qf-1" TargetMode="External"/><Relationship Id="rId55" Type="http://schemas.openxmlformats.org/officeDocument/2006/relationships/hyperlink" Target="https://northwesternenergy.com/docs/default-source/default-document-library/billing-and-payment/rates-and-tariffs/montana/rates/e-usbc-1" TargetMode="External"/><Relationship Id="rId76" Type="http://schemas.openxmlformats.org/officeDocument/2006/relationships/hyperlink" Target="https://northwesternenergy.com/docs/default-source/default-document-library/billing-and-payment/rates-and-tariffs/montana/rates/edss-1" TargetMode="External"/><Relationship Id="rId97" Type="http://schemas.openxmlformats.org/officeDocument/2006/relationships/hyperlink" Target="https://northwesternenergy.com/docs/default-source/default-document-library/billing-and-payment/rates-and-tariffs/montana/rates/iseds-1" TargetMode="External"/><Relationship Id="rId104" Type="http://schemas.openxmlformats.org/officeDocument/2006/relationships/hyperlink" Target="https://northwesternenergy.com/docs/default-source/default-document-library/billing-and-payment/rates-and-tariffs/montana/rates/edss-1" TargetMode="External"/><Relationship Id="rId120" Type="http://schemas.openxmlformats.org/officeDocument/2006/relationships/hyperlink" Target="http://www.northwesternenergy.com/docs/default-source/documents/mt_rates/Gas/D-GSG-1" TargetMode="External"/><Relationship Id="rId125" Type="http://schemas.openxmlformats.org/officeDocument/2006/relationships/hyperlink" Target="http://www.northwesternenergy.com/docs/default-source/documents/mt_rates/Gas/D-GSG-1" TargetMode="External"/><Relationship Id="rId7" Type="http://schemas.openxmlformats.org/officeDocument/2006/relationships/hyperlink" Target="https://northwesternenergy.com/docs/default-source/default-document-library/billing-and-payment/rates-and-tariffs/montana/rates/reds-1" TargetMode="External"/><Relationship Id="rId71" Type="http://schemas.openxmlformats.org/officeDocument/2006/relationships/hyperlink" Target="https://northwesternenergy.com/docs/default-source/default-document-library/billing-and-payment/rates-and-tariffs/montana/rates/gseds-2" TargetMode="External"/><Relationship Id="rId92" Type="http://schemas.openxmlformats.org/officeDocument/2006/relationships/hyperlink" Target="https://northwesternenergy.com/docs/default-source/default-document-library/billing-and-payment/rates-and-tariffs/montana/rates/edss-1" TargetMode="External"/><Relationship Id="rId2" Type="http://schemas.openxmlformats.org/officeDocument/2006/relationships/hyperlink" Target="https://northwesternenergy.com/docs/default-source/default-document-library/billing-and-payment/rates-and-tariffs/montana/rates/edss-1" TargetMode="External"/><Relationship Id="rId29" Type="http://schemas.openxmlformats.org/officeDocument/2006/relationships/hyperlink" Target="https://northwesternenergy.com/docs/default-source/default-document-library/billing-and-payment/rates-and-tariffs/montana/rates/e-usbc-1" TargetMode="External"/><Relationship Id="rId24" Type="http://schemas.openxmlformats.org/officeDocument/2006/relationships/hyperlink" Target="https://northwesternenergy.com/docs/default-source/default-document-library/billing-and-payment/rates-and-tariffs/montana/rates/edss-1" TargetMode="External"/><Relationship Id="rId40" Type="http://schemas.openxmlformats.org/officeDocument/2006/relationships/hyperlink" Target="https://northwesternenergy.com/docs/default-source/default-document-library/billing-and-payment/rates-and-tariffs/montana/rates/edss-1" TargetMode="External"/><Relationship Id="rId45" Type="http://schemas.openxmlformats.org/officeDocument/2006/relationships/hyperlink" Target="https://northwesternenergy.com/docs/default-source/default-document-library/billing-and-payment/rates-and-tariffs/montana/rates/gseds-1" TargetMode="External"/><Relationship Id="rId66" Type="http://schemas.openxmlformats.org/officeDocument/2006/relationships/hyperlink" Target="https://northwesternenergy.com/docs/default-source/default-document-library/billing-and-payment/rates-and-tariffs/montana/rates/edss-1" TargetMode="External"/><Relationship Id="rId87" Type="http://schemas.openxmlformats.org/officeDocument/2006/relationships/hyperlink" Target="https://northwesternenergy.com/docs/default-source/default-document-library/billing-and-payment/rates-and-tariffs/montana/rates/edss-1" TargetMode="External"/><Relationship Id="rId110" Type="http://schemas.openxmlformats.org/officeDocument/2006/relationships/hyperlink" Target="http://www.northwesternenergy.com/docs/default-source/documents/mt_rates/Gas/D-RG-1" TargetMode="External"/><Relationship Id="rId115" Type="http://schemas.openxmlformats.org/officeDocument/2006/relationships/hyperlink" Target="http://www.northwesternenergy.com/docs/default-source/documents/mt_rates/Gas/D-RG-1" TargetMode="External"/><Relationship Id="rId131" Type="http://schemas.openxmlformats.org/officeDocument/2006/relationships/drawing" Target="../drawings/drawing1.xml"/><Relationship Id="rId61" Type="http://schemas.openxmlformats.org/officeDocument/2006/relationships/hyperlink" Target="https://northwesternenergy.com/docs/default-source/default-document-library/billing-and-payment/rates-and-tariffs/montana/rates/gseds-1" TargetMode="External"/><Relationship Id="rId82" Type="http://schemas.openxmlformats.org/officeDocument/2006/relationships/hyperlink" Target="https://northwesternenergy.com/docs/default-source/default-document-library/billing-and-payment/rates-and-tariffs/montana/rates/gseds-2" TargetMode="External"/><Relationship Id="rId19" Type="http://schemas.openxmlformats.org/officeDocument/2006/relationships/hyperlink" Target="https://northwesternenergy.com/docs/default-source/default-document-library/billing-and-payment/rates-and-tariffs/montana/rates/gseds-1" TargetMode="External"/><Relationship Id="rId14" Type="http://schemas.openxmlformats.org/officeDocument/2006/relationships/hyperlink" Target="https://northwesternenergy.com/docs/default-source/default-document-library/billing-and-payment/rates-and-tariffs/montana/rates/edss-1" TargetMode="External"/><Relationship Id="rId30" Type="http://schemas.openxmlformats.org/officeDocument/2006/relationships/hyperlink" Target="https://northwesternenergy.com/docs/default-source/default-document-library/billing-and-payment/rates-and-tariffs/montana/rates/edss-1" TargetMode="External"/><Relationship Id="rId35" Type="http://schemas.openxmlformats.org/officeDocument/2006/relationships/hyperlink" Target="https://northwesternenergy.com/docs/default-source/default-document-library/billing-and-payment/rates-and-tariffs/montana/rates/gseds-1" TargetMode="External"/><Relationship Id="rId56" Type="http://schemas.openxmlformats.org/officeDocument/2006/relationships/hyperlink" Target="https://northwesternenergy.com/docs/default-source/default-document-library/billing-and-payment/rates-and-tariffs/montana/rates/e-usbc-1" TargetMode="External"/><Relationship Id="rId77" Type="http://schemas.openxmlformats.org/officeDocument/2006/relationships/hyperlink" Target="https://northwesternenergy.com/docs/default-source/default-document-library/billing-and-payment/rates-and-tariffs/montana/rates/edss-1" TargetMode="External"/><Relationship Id="rId100" Type="http://schemas.openxmlformats.org/officeDocument/2006/relationships/hyperlink" Target="https://northwesternenergy.com/docs/default-source/default-document-library/billing-and-payment/rates-and-tariffs/montana/rates/iseds-1" TargetMode="External"/><Relationship Id="rId105" Type="http://schemas.openxmlformats.org/officeDocument/2006/relationships/hyperlink" Target="https://northwesternenergy.com/docs/default-source/default-document-library/billing-and-payment/rates-and-tariffs/montana/rates/edss-1" TargetMode="External"/><Relationship Id="rId126" Type="http://schemas.openxmlformats.org/officeDocument/2006/relationships/hyperlink" Target="http://www.northwesternenergy.com/docs/default-source/documents/mt_rates/Gas/D-GSG-1" TargetMode="External"/><Relationship Id="rId8" Type="http://schemas.openxmlformats.org/officeDocument/2006/relationships/hyperlink" Target="https://northwesternenergy.com/docs/default-source/default-document-library/billing-and-payment/rates-and-tariffs/montana/rates/edss-1" TargetMode="External"/><Relationship Id="rId51" Type="http://schemas.openxmlformats.org/officeDocument/2006/relationships/hyperlink" Target="https://northwesternenergy.com/docs/default-source/default-document-library/billing-and-payment/rates-and-tariffs/montana/rates/ctc-qf-1" TargetMode="External"/><Relationship Id="rId72" Type="http://schemas.openxmlformats.org/officeDocument/2006/relationships/hyperlink" Target="https://northwesternenergy.com/docs/default-source/default-document-library/billing-and-payment/rates-and-tariffs/montana/rates/gseds-2" TargetMode="External"/><Relationship Id="rId93" Type="http://schemas.openxmlformats.org/officeDocument/2006/relationships/hyperlink" Target="https://northwesternenergy.com/docs/default-source/default-document-library/billing-and-payment/rates-and-tariffs/montana/rates/edss-1" TargetMode="External"/><Relationship Id="rId98" Type="http://schemas.openxmlformats.org/officeDocument/2006/relationships/hyperlink" Target="https://northwesternenergy.com/docs/default-source/default-document-library/billing-and-payment/rates-and-tariffs/montana/rates/iseds-1" TargetMode="External"/><Relationship Id="rId121" Type="http://schemas.openxmlformats.org/officeDocument/2006/relationships/hyperlink" Target="http://www.northwesternenergy.com/docs/default-source/documents/mt_rates/Gas/D-GSG-1" TargetMode="External"/><Relationship Id="rId3" Type="http://schemas.openxmlformats.org/officeDocument/2006/relationships/hyperlink" Target="https://northwesternenergy.com/docs/default-source/default-document-library/billing-and-payment/rates-and-tariffs/montana/rates/edss-1" TargetMode="External"/><Relationship Id="rId25" Type="http://schemas.openxmlformats.org/officeDocument/2006/relationships/hyperlink" Target="https://northwesternenergy.com/docs/default-source/default-document-library/billing-and-payment/rates-and-tariffs/montana/rates/edss-1" TargetMode="External"/><Relationship Id="rId46" Type="http://schemas.openxmlformats.org/officeDocument/2006/relationships/hyperlink" Target="https://northwesternenergy.com/docs/default-source/default-document-library/billing-and-payment/rates-and-tariffs/montana/rates/gseds-1" TargetMode="External"/><Relationship Id="rId67" Type="http://schemas.openxmlformats.org/officeDocument/2006/relationships/hyperlink" Target="https://northwesternenergy.com/docs/default-source/default-document-library/billing-and-payment/rates-and-tariffs/montana/rates/edss-1" TargetMode="External"/><Relationship Id="rId116" Type="http://schemas.openxmlformats.org/officeDocument/2006/relationships/hyperlink" Target="http://www.northwesternenergy.com/docs/default-source/documents/mt_rates/Gas/D-RG-1" TargetMode="External"/><Relationship Id="rId20" Type="http://schemas.openxmlformats.org/officeDocument/2006/relationships/hyperlink" Target="https://northwesternenergy.com/docs/default-source/default-document-library/billing-and-payment/rates-and-tariffs/montana/rates/gseds-1" TargetMode="External"/><Relationship Id="rId41" Type="http://schemas.openxmlformats.org/officeDocument/2006/relationships/hyperlink" Target="https://northwesternenergy.com/docs/default-source/default-document-library/billing-and-payment/rates-and-tariffs/montana/rates/edss-1" TargetMode="External"/><Relationship Id="rId62" Type="http://schemas.openxmlformats.org/officeDocument/2006/relationships/hyperlink" Target="https://northwesternenergy.com/docs/default-source/default-document-library/billing-and-payment/rates-and-tariffs/montana/rates/edss-1" TargetMode="External"/><Relationship Id="rId83" Type="http://schemas.openxmlformats.org/officeDocument/2006/relationships/hyperlink" Target="https://northwesternenergy.com/docs/default-source/default-document-library/billing-and-payment/rates-and-tariffs/montana/rates/edss-1" TargetMode="External"/><Relationship Id="rId88" Type="http://schemas.openxmlformats.org/officeDocument/2006/relationships/hyperlink" Target="https://northwesternenergy.com/docs/default-source/default-document-library/billing-and-payment/rates-and-tariffs/montana/rates/iseds-1" TargetMode="External"/><Relationship Id="rId111" Type="http://schemas.openxmlformats.org/officeDocument/2006/relationships/hyperlink" Target="http://www.northwesternenergy.com/docs/default-source/documents/mt_rates/Gas/D-RG-1" TargetMode="External"/><Relationship Id="rId15" Type="http://schemas.openxmlformats.org/officeDocument/2006/relationships/hyperlink" Target="https://northwesternenergy.com/docs/default-source/default-document-library/billing-and-payment/rates-and-tariffs/montana/rates/edss-1" TargetMode="External"/><Relationship Id="rId36" Type="http://schemas.openxmlformats.org/officeDocument/2006/relationships/hyperlink" Target="https://northwesternenergy.com/docs/default-source/default-document-library/billing-and-payment/rates-and-tariffs/montana/rates/gseds-1" TargetMode="External"/><Relationship Id="rId57" Type="http://schemas.openxmlformats.org/officeDocument/2006/relationships/hyperlink" Target="https://northwesternenergy.com/docs/default-source/default-document-library/billing-and-payment/rates-and-tariffs/montana/rates/e-usbc-1" TargetMode="External"/><Relationship Id="rId106" Type="http://schemas.openxmlformats.org/officeDocument/2006/relationships/hyperlink" Target="https://northwesternenergy.com/docs/default-source/default-document-library/billing-and-payment/rates-and-tariffs/montana/rates/edss-1" TargetMode="External"/><Relationship Id="rId127" Type="http://schemas.openxmlformats.org/officeDocument/2006/relationships/hyperlink" Target="http://www.northwesternenergy.com/docs/default-source/documents/mt_rates/Gas/D-GSG-1" TargetMode="External"/><Relationship Id="rId10" Type="http://schemas.openxmlformats.org/officeDocument/2006/relationships/hyperlink" Target="https://northwesternenergy.com/docs/default-source/default-document-library/billing-and-payment/rates-and-tariffs/montana/rates/e-usbc-1" TargetMode="External"/><Relationship Id="rId31" Type="http://schemas.openxmlformats.org/officeDocument/2006/relationships/hyperlink" Target="https://northwesternenergy.com/docs/default-source/default-document-library/billing-and-payment/rates-and-tariffs/montana/rates/edss-1" TargetMode="External"/><Relationship Id="rId52" Type="http://schemas.openxmlformats.org/officeDocument/2006/relationships/hyperlink" Target="https://northwesternenergy.com/docs/default-source/default-document-library/billing-and-payment/rates-and-tariffs/montana/rates/ctc-qf-1" TargetMode="External"/><Relationship Id="rId73" Type="http://schemas.openxmlformats.org/officeDocument/2006/relationships/hyperlink" Target="https://northwesternenergy.com/docs/default-source/default-document-library/billing-and-payment/rates-and-tariffs/montana/rates/gseds-2" TargetMode="External"/><Relationship Id="rId78" Type="http://schemas.openxmlformats.org/officeDocument/2006/relationships/hyperlink" Target="https://northwesternenergy.com/docs/default-source/default-document-library/billing-and-payment/rates-and-tariffs/montana/rates/edss-1" TargetMode="External"/><Relationship Id="rId94" Type="http://schemas.openxmlformats.org/officeDocument/2006/relationships/hyperlink" Target="https://northwesternenergy.com/docs/default-source/default-document-library/billing-and-payment/rates-and-tariffs/montana/rates/iseds-1" TargetMode="External"/><Relationship Id="rId99" Type="http://schemas.openxmlformats.org/officeDocument/2006/relationships/hyperlink" Target="https://northwesternenergy.com/docs/default-source/default-document-library/billing-and-payment/rates-and-tariffs/montana/rates/iseds-1" TargetMode="External"/><Relationship Id="rId101" Type="http://schemas.openxmlformats.org/officeDocument/2006/relationships/hyperlink" Target="https://northwesternenergy.com/docs/default-source/default-document-library/billing-and-payment/rates-and-tariffs/montana/rates/iseds-1" TargetMode="External"/><Relationship Id="rId122" Type="http://schemas.openxmlformats.org/officeDocument/2006/relationships/hyperlink" Target="http://www.northwesternenergy.com/docs/default-source/documents/mt_rates/Gas/USBC-1" TargetMode="External"/><Relationship Id="rId4" Type="http://schemas.openxmlformats.org/officeDocument/2006/relationships/hyperlink" Target="https://northwesternenergy.com/docs/default-source/default-document-library/billing-and-payment/rates-and-tariffs/montana/rates/ctc-qf-1" TargetMode="External"/><Relationship Id="rId9" Type="http://schemas.openxmlformats.org/officeDocument/2006/relationships/hyperlink" Target="https://northwesternenergy.com/docs/default-source/default-document-library/billing-and-payment/rates-and-tariffs/montana/rates/reds-1" TargetMode="External"/><Relationship Id="rId26" Type="http://schemas.openxmlformats.org/officeDocument/2006/relationships/hyperlink" Target="https://northwesternenergy.com/docs/default-source/default-document-library/billing-and-payment/rates-and-tariffs/montana/rates/ctc-qf-1"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V1333"/>
  <sheetViews>
    <sheetView showGridLines="0" tabSelected="1" topLeftCell="A186" workbookViewId="0">
      <selection activeCell="D13" sqref="D13"/>
    </sheetView>
  </sheetViews>
  <sheetFormatPr defaultColWidth="9.140625" defaultRowHeight="15.75" x14ac:dyDescent="0.25"/>
  <cols>
    <col min="1" max="1" width="2.85546875" style="139" customWidth="1"/>
    <col min="2" max="2" width="42.42578125" style="290" customWidth="1"/>
    <col min="3" max="3" width="13.5703125" style="290" customWidth="1"/>
    <col min="4" max="4" width="17.7109375" style="249" customWidth="1"/>
    <col min="5" max="5" width="22.140625" style="245" customWidth="1"/>
    <col min="6" max="6" width="13.85546875" style="245" customWidth="1"/>
    <col min="7" max="7" width="14.28515625" style="249" customWidth="1"/>
    <col min="8" max="8" width="34.7109375" style="249" customWidth="1"/>
    <col min="9" max="9" width="27.140625" style="249" customWidth="1"/>
    <col min="10" max="10" width="12.42578125" style="249" customWidth="1"/>
    <col min="11" max="11" width="19.28515625" style="249" customWidth="1"/>
    <col min="12" max="12" width="16.28515625" style="249" customWidth="1"/>
    <col min="13" max="13" width="21.7109375" style="249" customWidth="1"/>
    <col min="14" max="14" width="16.28515625" style="139" customWidth="1"/>
    <col min="15" max="15" width="22.28515625" style="139" customWidth="1"/>
    <col min="16" max="16" width="11" style="139" customWidth="1"/>
    <col min="17" max="17" width="13" style="139" customWidth="1"/>
    <col min="18" max="18" width="22.85546875" style="139" customWidth="1"/>
    <col min="19" max="19" width="13.42578125" style="139" customWidth="1"/>
    <col min="20" max="20" width="14.42578125" style="139" customWidth="1"/>
    <col min="21" max="21" width="20.7109375" style="139" customWidth="1"/>
    <col min="22" max="23" width="13" style="139" customWidth="1"/>
    <col min="24" max="24" width="11.7109375" style="139" customWidth="1"/>
    <col min="25" max="53" width="9.140625" style="139"/>
    <col min="54" max="54" width="12.140625" style="139" bestFit="1" customWidth="1"/>
    <col min="55" max="56" width="9.42578125" style="139" bestFit="1" customWidth="1"/>
    <col min="57" max="58" width="9.140625" style="139"/>
    <col min="59" max="59" width="12.140625" style="139" bestFit="1" customWidth="1"/>
    <col min="60" max="60" width="9.85546875" style="139" bestFit="1" customWidth="1"/>
    <col min="61" max="61" width="9.42578125" style="139" bestFit="1" customWidth="1"/>
    <col min="62" max="63" width="9.140625" style="139"/>
    <col min="64" max="64" width="12.140625" style="139" bestFit="1" customWidth="1"/>
    <col min="65" max="65" width="9.85546875" style="139" bestFit="1" customWidth="1"/>
    <col min="66" max="66" width="9.42578125" style="139" bestFit="1" customWidth="1"/>
    <col min="67" max="68" width="9.140625" style="139"/>
    <col min="69" max="16384" width="9.140625" style="249"/>
  </cols>
  <sheetData>
    <row r="1" spans="1:69" s="139" customFormat="1" ht="18.75" x14ac:dyDescent="0.3">
      <c r="A1" s="249"/>
      <c r="B1" s="393" t="s">
        <v>279</v>
      </c>
      <c r="C1"/>
      <c r="D1"/>
      <c r="E1"/>
      <c r="F1" s="245"/>
      <c r="G1" s="249"/>
    </row>
    <row r="2" spans="1:69" s="139" customFormat="1" ht="16.5" thickBot="1" x14ac:dyDescent="0.3">
      <c r="A2" s="249"/>
      <c r="B2" s="250"/>
      <c r="C2"/>
      <c r="D2"/>
      <c r="E2"/>
      <c r="F2" s="245"/>
      <c r="G2" s="249"/>
      <c r="AU2"/>
      <c r="AV2"/>
      <c r="AW2"/>
      <c r="AX2"/>
      <c r="AY2"/>
      <c r="AZ2"/>
      <c r="BA2"/>
      <c r="BB2"/>
      <c r="BC2"/>
      <c r="BD2"/>
      <c r="BE2"/>
      <c r="BF2"/>
      <c r="BG2"/>
      <c r="BH2"/>
      <c r="BI2"/>
      <c r="BJ2"/>
      <c r="BK2"/>
      <c r="BL2"/>
      <c r="BM2"/>
      <c r="BN2"/>
      <c r="BO2"/>
      <c r="BP2"/>
      <c r="BQ2"/>
    </row>
    <row r="3" spans="1:69" ht="21.75" thickBot="1" x14ac:dyDescent="0.4">
      <c r="A3" s="249"/>
      <c r="B3" s="392">
        <f>'Current Rate Sheet'!G2</f>
        <v>45778</v>
      </c>
      <c r="C3" s="251"/>
      <c r="D3" s="252"/>
      <c r="E3" s="253"/>
      <c r="F3" s="254"/>
      <c r="H3" s="139"/>
      <c r="I3" s="139"/>
      <c r="J3" s="139"/>
      <c r="K3" s="139"/>
      <c r="L3" s="139"/>
      <c r="M3" s="139"/>
      <c r="AU3"/>
      <c r="AV3"/>
      <c r="AW3"/>
      <c r="AX3"/>
      <c r="AY3"/>
      <c r="AZ3"/>
      <c r="BA3"/>
      <c r="BB3"/>
      <c r="BC3"/>
      <c r="BD3"/>
      <c r="BE3"/>
      <c r="BF3"/>
      <c r="BG3"/>
      <c r="BH3"/>
      <c r="BI3"/>
      <c r="BJ3"/>
      <c r="BK3"/>
      <c r="BL3"/>
      <c r="BM3"/>
      <c r="BN3"/>
      <c r="BO3"/>
      <c r="BP3"/>
      <c r="BQ3"/>
    </row>
    <row r="4" spans="1:69" x14ac:dyDescent="0.25">
      <c r="A4" s="249"/>
      <c r="B4" s="255"/>
      <c r="C4" s="255"/>
      <c r="D4" s="256"/>
      <c r="E4" s="241"/>
      <c r="F4" s="241"/>
      <c r="H4" s="139"/>
      <c r="I4" s="139"/>
      <c r="J4" s="139"/>
      <c r="K4" s="139"/>
      <c r="L4" s="139"/>
      <c r="M4" s="139" t="s">
        <v>28</v>
      </c>
      <c r="N4" s="257">
        <f>SUM(E11:E12)</f>
        <v>50.16</v>
      </c>
      <c r="AU4"/>
      <c r="AV4"/>
      <c r="AW4"/>
      <c r="AX4"/>
      <c r="AY4"/>
      <c r="AZ4"/>
      <c r="BA4"/>
      <c r="BB4"/>
      <c r="BC4"/>
      <c r="BD4"/>
      <c r="BE4"/>
      <c r="BF4"/>
      <c r="BG4"/>
      <c r="BH4"/>
      <c r="BI4"/>
      <c r="BJ4"/>
      <c r="BK4"/>
      <c r="BL4"/>
      <c r="BM4"/>
      <c r="BN4"/>
      <c r="BO4"/>
      <c r="BP4"/>
      <c r="BQ4"/>
    </row>
    <row r="5" spans="1:69" ht="27" thickBot="1" x14ac:dyDescent="0.45">
      <c r="A5" s="249"/>
      <c r="B5" s="433" t="s">
        <v>248</v>
      </c>
      <c r="C5" s="433"/>
      <c r="D5" s="433"/>
      <c r="E5" s="433"/>
      <c r="F5" s="433"/>
      <c r="H5" s="139"/>
      <c r="I5" s="139"/>
      <c r="J5" s="139"/>
      <c r="K5" s="139"/>
      <c r="L5" s="139"/>
      <c r="M5" s="139" t="s">
        <v>224</v>
      </c>
      <c r="N5" s="257">
        <f>SUM(E15:E16)+E10</f>
        <v>35.64</v>
      </c>
      <c r="AU5"/>
      <c r="AV5"/>
      <c r="AW5"/>
      <c r="AX5"/>
      <c r="AY5"/>
      <c r="AZ5"/>
      <c r="BA5"/>
      <c r="BB5"/>
      <c r="BC5"/>
      <c r="BD5"/>
      <c r="BE5"/>
      <c r="BF5"/>
      <c r="BG5"/>
      <c r="BH5"/>
      <c r="BI5"/>
      <c r="BJ5"/>
      <c r="BK5"/>
      <c r="BL5"/>
      <c r="BM5"/>
      <c r="BN5"/>
      <c r="BO5"/>
      <c r="BP5"/>
      <c r="BQ5"/>
    </row>
    <row r="6" spans="1:69" ht="15.6" customHeight="1" thickBot="1" x14ac:dyDescent="0.35">
      <c r="A6" s="249"/>
      <c r="B6" s="439" t="s">
        <v>43</v>
      </c>
      <c r="C6" s="440"/>
      <c r="D6" s="440"/>
      <c r="E6" s="440"/>
      <c r="F6" s="441"/>
      <c r="H6" s="139"/>
      <c r="I6" s="139"/>
      <c r="J6" s="139"/>
      <c r="K6" s="139"/>
      <c r="L6" s="139"/>
      <c r="M6" s="139" t="s">
        <v>277</v>
      </c>
      <c r="N6" s="257">
        <f>E14+E19+E20</f>
        <v>1.9100000000000001</v>
      </c>
      <c r="AU6"/>
      <c r="AV6"/>
      <c r="AW6"/>
      <c r="AX6"/>
      <c r="AY6"/>
      <c r="AZ6"/>
      <c r="BA6"/>
      <c r="BB6"/>
      <c r="BC6"/>
      <c r="BD6"/>
      <c r="BE6"/>
      <c r="BF6"/>
      <c r="BG6"/>
      <c r="BH6"/>
      <c r="BI6"/>
      <c r="BJ6"/>
      <c r="BK6"/>
      <c r="BL6"/>
      <c r="BM6"/>
      <c r="BN6"/>
      <c r="BO6"/>
      <c r="BP6"/>
      <c r="BQ6"/>
    </row>
    <row r="7" spans="1:69" ht="16.5" thickBot="1" x14ac:dyDescent="0.3">
      <c r="A7" s="249"/>
      <c r="B7" s="213"/>
      <c r="C7" s="214"/>
      <c r="D7" s="291" t="s">
        <v>283</v>
      </c>
      <c r="E7" s="395">
        <v>750</v>
      </c>
      <c r="F7" s="400"/>
      <c r="H7" s="139"/>
      <c r="I7" s="139"/>
      <c r="J7" s="139"/>
      <c r="K7" s="139"/>
      <c r="L7" s="139"/>
      <c r="M7" s="139" t="s">
        <v>59</v>
      </c>
      <c r="N7" s="257">
        <f>SUM(E17:E18)</f>
        <v>9.58</v>
      </c>
      <c r="AU7"/>
      <c r="AV7"/>
      <c r="AW7"/>
      <c r="AX7"/>
      <c r="AY7"/>
      <c r="AZ7"/>
      <c r="BA7"/>
      <c r="BB7"/>
      <c r="BC7"/>
      <c r="BD7"/>
      <c r="BE7"/>
      <c r="BF7"/>
      <c r="BG7"/>
      <c r="BH7"/>
      <c r="BI7"/>
      <c r="BJ7"/>
      <c r="BK7"/>
      <c r="BL7"/>
      <c r="BM7"/>
      <c r="BN7"/>
      <c r="BO7"/>
      <c r="BP7"/>
      <c r="BQ7"/>
    </row>
    <row r="8" spans="1:69" ht="13.15" customHeight="1" x14ac:dyDescent="0.25">
      <c r="A8" s="249"/>
      <c r="B8" s="213"/>
      <c r="C8" s="214"/>
      <c r="D8" s="215" t="s">
        <v>35</v>
      </c>
      <c r="E8" s="216"/>
      <c r="F8" s="217"/>
      <c r="H8" s="139"/>
      <c r="I8" s="139"/>
      <c r="J8" s="139"/>
      <c r="K8" s="139"/>
      <c r="L8" s="139"/>
      <c r="M8" s="139" t="s">
        <v>58</v>
      </c>
      <c r="N8" s="257">
        <f>E13</f>
        <v>3.85</v>
      </c>
      <c r="AU8"/>
      <c r="AV8"/>
      <c r="AW8"/>
      <c r="AX8"/>
      <c r="AY8"/>
      <c r="AZ8"/>
      <c r="BA8"/>
      <c r="BB8"/>
      <c r="BC8"/>
      <c r="BD8"/>
      <c r="BE8"/>
      <c r="BF8"/>
      <c r="BG8"/>
      <c r="BH8"/>
      <c r="BI8"/>
      <c r="BJ8"/>
      <c r="BK8"/>
      <c r="BL8"/>
      <c r="BM8"/>
      <c r="BN8"/>
      <c r="BO8"/>
      <c r="BP8"/>
      <c r="BQ8"/>
    </row>
    <row r="9" spans="1:69" ht="16.5" thickBot="1" x14ac:dyDescent="0.3">
      <c r="A9" s="249"/>
      <c r="B9" s="258"/>
      <c r="C9" s="389" t="s">
        <v>266</v>
      </c>
      <c r="D9" s="260" t="s">
        <v>252</v>
      </c>
      <c r="E9" s="261" t="s">
        <v>19</v>
      </c>
      <c r="F9" s="262" t="s">
        <v>20</v>
      </c>
      <c r="H9" s="139"/>
      <c r="I9" s="139"/>
      <c r="J9" s="139"/>
      <c r="K9" s="139"/>
      <c r="L9" s="139"/>
      <c r="M9" s="139"/>
      <c r="AU9"/>
      <c r="AV9"/>
      <c r="AW9"/>
      <c r="AX9"/>
      <c r="AY9"/>
      <c r="AZ9"/>
      <c r="BA9"/>
      <c r="BB9"/>
      <c r="BC9"/>
      <c r="BD9"/>
      <c r="BE9"/>
      <c r="BF9"/>
      <c r="BG9"/>
      <c r="BH9"/>
      <c r="BI9"/>
      <c r="BJ9"/>
      <c r="BK9"/>
      <c r="BL9"/>
      <c r="BM9"/>
      <c r="BN9"/>
      <c r="BO9"/>
      <c r="BP9"/>
      <c r="BQ9"/>
    </row>
    <row r="10" spans="1:69" s="139" customFormat="1" x14ac:dyDescent="0.25">
      <c r="A10" s="249"/>
      <c r="B10" s="264" t="s">
        <v>34</v>
      </c>
      <c r="C10" s="265" t="s">
        <v>264</v>
      </c>
      <c r="D10" s="266" t="s">
        <v>10</v>
      </c>
      <c r="E10" s="333">
        <v>4.2</v>
      </c>
      <c r="F10" s="267">
        <f>E10/E21</f>
        <v>4.1526596796519669E-2</v>
      </c>
      <c r="G10" s="249"/>
      <c r="N10" s="268">
        <f>SUM(N4:N9)</f>
        <v>101.13999999999999</v>
      </c>
      <c r="AU10"/>
      <c r="AV10"/>
      <c r="AW10"/>
      <c r="AX10"/>
      <c r="AY10"/>
      <c r="AZ10"/>
      <c r="BA10"/>
      <c r="BB10"/>
      <c r="BC10"/>
      <c r="BD10"/>
      <c r="BE10"/>
      <c r="BF10"/>
      <c r="BG10"/>
      <c r="BH10"/>
      <c r="BI10"/>
      <c r="BJ10"/>
      <c r="BK10"/>
      <c r="BL10"/>
      <c r="BM10"/>
      <c r="BN10"/>
      <c r="BO10"/>
      <c r="BP10"/>
      <c r="BQ10"/>
    </row>
    <row r="11" spans="1:69" x14ac:dyDescent="0.25">
      <c r="A11" s="249"/>
      <c r="B11" s="269" t="s">
        <v>21</v>
      </c>
      <c r="C11" s="265" t="s">
        <v>278</v>
      </c>
      <c r="D11" s="404">
        <v>6.2682000000000002E-2</v>
      </c>
      <c r="E11" s="338">
        <f>ROUND(D11*E7,2)</f>
        <v>47.01</v>
      </c>
      <c r="F11" s="271">
        <f>E11/E21</f>
        <v>0.4648012655724737</v>
      </c>
      <c r="H11" s="139"/>
      <c r="I11" s="139"/>
      <c r="J11" s="139"/>
      <c r="K11" s="139"/>
      <c r="L11" s="139"/>
      <c r="M11" s="139"/>
      <c r="AU11"/>
      <c r="AV11"/>
      <c r="AW11"/>
      <c r="AX11"/>
      <c r="AY11"/>
      <c r="AZ11"/>
      <c r="BA11"/>
      <c r="BB11"/>
      <c r="BC11"/>
      <c r="BD11"/>
      <c r="BE11"/>
      <c r="BF11"/>
      <c r="BG11"/>
      <c r="BH11"/>
      <c r="BI11"/>
      <c r="BJ11"/>
      <c r="BK11"/>
      <c r="BL11"/>
      <c r="BM11"/>
      <c r="BN11"/>
      <c r="BO11"/>
      <c r="BP11"/>
      <c r="BQ11"/>
    </row>
    <row r="12" spans="1:69" x14ac:dyDescent="0.25">
      <c r="A12" s="249"/>
      <c r="B12" s="273" t="s">
        <v>22</v>
      </c>
      <c r="C12" s="265" t="s">
        <v>278</v>
      </c>
      <c r="D12" s="405">
        <v>4.1980000000000003E-3</v>
      </c>
      <c r="E12" s="338">
        <f>ROUND(D12*E7,2)</f>
        <v>3.15</v>
      </c>
      <c r="F12" s="271">
        <f>E12/E21</f>
        <v>3.1144947597389751E-2</v>
      </c>
      <c r="H12" s="139"/>
      <c r="I12" s="139"/>
      <c r="J12" s="139"/>
      <c r="K12" s="139"/>
      <c r="L12" s="139"/>
      <c r="M12" s="139"/>
      <c r="AU12"/>
      <c r="AV12"/>
      <c r="AW12"/>
      <c r="AX12"/>
      <c r="AY12"/>
      <c r="AZ12"/>
      <c r="BA12"/>
      <c r="BB12"/>
      <c r="BC12"/>
      <c r="BD12"/>
      <c r="BE12"/>
      <c r="BF12"/>
      <c r="BG12"/>
      <c r="BH12"/>
      <c r="BI12"/>
      <c r="BJ12"/>
      <c r="BK12"/>
      <c r="BL12"/>
      <c r="BM12"/>
      <c r="BN12"/>
      <c r="BO12"/>
      <c r="BP12"/>
      <c r="BQ12"/>
    </row>
    <row r="13" spans="1:69" x14ac:dyDescent="0.25">
      <c r="A13" s="249"/>
      <c r="B13" s="273" t="s">
        <v>58</v>
      </c>
      <c r="C13" s="265" t="s">
        <v>278</v>
      </c>
      <c r="D13" s="404">
        <v>5.1320000000000003E-3</v>
      </c>
      <c r="E13" s="338">
        <f>ROUND(D13*E7,2)</f>
        <v>3.85</v>
      </c>
      <c r="F13" s="271">
        <f>E13/E21</f>
        <v>3.8066047063476362E-2</v>
      </c>
      <c r="H13" s="139"/>
      <c r="I13" s="139"/>
      <c r="J13" s="139"/>
      <c r="K13" s="139"/>
      <c r="L13" s="139"/>
      <c r="M13" s="139"/>
      <c r="AU13"/>
      <c r="AV13"/>
      <c r="AW13"/>
      <c r="AX13"/>
      <c r="AY13"/>
      <c r="AZ13"/>
      <c r="BA13"/>
      <c r="BB13"/>
      <c r="BC13"/>
      <c r="BD13"/>
      <c r="BE13"/>
      <c r="BF13"/>
      <c r="BG13"/>
      <c r="BH13"/>
      <c r="BI13"/>
      <c r="BJ13"/>
      <c r="BK13"/>
      <c r="BL13"/>
      <c r="BM13"/>
      <c r="BN13"/>
      <c r="BO13"/>
      <c r="BP13"/>
      <c r="BQ13"/>
    </row>
    <row r="14" spans="1:69" x14ac:dyDescent="0.25">
      <c r="A14" s="249"/>
      <c r="B14" s="273" t="s">
        <v>25</v>
      </c>
      <c r="C14" s="265" t="s">
        <v>263</v>
      </c>
      <c r="D14" s="405">
        <v>3.2169999999999998E-3</v>
      </c>
      <c r="E14" s="338">
        <f>ROUND(D14*E7,2)</f>
        <v>2.41</v>
      </c>
      <c r="F14" s="271">
        <f>E14/E21</f>
        <v>2.382835673324105E-2</v>
      </c>
      <c r="H14" s="139"/>
      <c r="I14" s="139"/>
      <c r="J14" s="139"/>
      <c r="K14" s="139"/>
      <c r="L14" s="139"/>
      <c r="M14" s="139"/>
      <c r="AU14"/>
      <c r="AV14"/>
      <c r="AW14"/>
      <c r="AX14"/>
      <c r="AY14"/>
      <c r="AZ14"/>
      <c r="BA14"/>
      <c r="BB14"/>
      <c r="BC14"/>
      <c r="BD14"/>
      <c r="BE14"/>
      <c r="BF14"/>
      <c r="BG14"/>
      <c r="BH14"/>
      <c r="BI14"/>
      <c r="BJ14"/>
      <c r="BK14"/>
      <c r="BL14"/>
      <c r="BM14"/>
      <c r="BN14"/>
      <c r="BO14"/>
      <c r="BP14"/>
      <c r="BQ14"/>
    </row>
    <row r="15" spans="1:69" x14ac:dyDescent="0.25">
      <c r="A15" s="249"/>
      <c r="B15" s="273" t="s">
        <v>60</v>
      </c>
      <c r="C15" s="265" t="s">
        <v>278</v>
      </c>
      <c r="D15" s="405">
        <v>9.5119999999999996E-3</v>
      </c>
      <c r="E15" s="338">
        <f>ROUND(D15*E7,2)</f>
        <v>7.13</v>
      </c>
      <c r="F15" s="271">
        <f>E15/E21</f>
        <v>7.0496341704567908E-2</v>
      </c>
      <c r="H15" s="139"/>
      <c r="I15" s="139"/>
      <c r="J15" s="139"/>
      <c r="K15" s="139"/>
      <c r="L15" s="139"/>
      <c r="M15" s="139"/>
      <c r="AU15"/>
      <c r="AV15"/>
      <c r="AW15"/>
      <c r="AX15"/>
      <c r="AY15"/>
      <c r="AZ15"/>
      <c r="BA15"/>
      <c r="BB15"/>
      <c r="BC15"/>
      <c r="BD15"/>
      <c r="BE15"/>
      <c r="BF15"/>
      <c r="BG15"/>
      <c r="BH15"/>
      <c r="BI15"/>
      <c r="BJ15"/>
      <c r="BK15"/>
      <c r="BL15"/>
      <c r="BM15"/>
      <c r="BN15"/>
      <c r="BO15"/>
      <c r="BP15"/>
      <c r="BQ15"/>
    </row>
    <row r="16" spans="1:69" x14ac:dyDescent="0.25">
      <c r="A16" s="249"/>
      <c r="B16" s="273" t="s">
        <v>61</v>
      </c>
      <c r="C16" s="265" t="s">
        <v>264</v>
      </c>
      <c r="D16" s="405">
        <v>3.2407999999999999E-2</v>
      </c>
      <c r="E16" s="338">
        <f>ROUND(D16*E7,2)</f>
        <v>24.31</v>
      </c>
      <c r="F16" s="271">
        <f>E16/E21</f>
        <v>0.24035989717223646</v>
      </c>
      <c r="H16" s="139"/>
      <c r="I16" s="139"/>
      <c r="J16" s="139"/>
      <c r="K16" s="139"/>
      <c r="L16" s="139"/>
      <c r="M16" s="139"/>
      <c r="AU16"/>
      <c r="AV16"/>
      <c r="AW16"/>
      <c r="AX16"/>
      <c r="AY16"/>
      <c r="AZ16"/>
      <c r="BA16"/>
      <c r="BB16"/>
      <c r="BC16"/>
      <c r="BD16"/>
      <c r="BE16"/>
      <c r="BF16"/>
      <c r="BG16"/>
      <c r="BH16"/>
      <c r="BI16"/>
      <c r="BJ16"/>
      <c r="BK16"/>
      <c r="BL16"/>
      <c r="BM16"/>
      <c r="BN16"/>
      <c r="BO16"/>
      <c r="BP16"/>
      <c r="BQ16"/>
    </row>
    <row r="17" spans="1:69" x14ac:dyDescent="0.25">
      <c r="A17" s="249"/>
      <c r="B17" s="273" t="s">
        <v>219</v>
      </c>
      <c r="C17" s="265" t="s">
        <v>264</v>
      </c>
      <c r="D17" s="405">
        <v>9.385000000000001E-3</v>
      </c>
      <c r="E17" s="338">
        <f>ROUND(D17*E7,2)</f>
        <v>7.04</v>
      </c>
      <c r="F17" s="271">
        <f>E17/E21</f>
        <v>6.9606486058928205E-2</v>
      </c>
      <c r="G17" s="274"/>
      <c r="H17" s="139"/>
      <c r="I17" s="139"/>
      <c r="J17" s="139"/>
      <c r="K17" s="139"/>
      <c r="L17" s="139"/>
      <c r="M17" s="139"/>
      <c r="AU17"/>
      <c r="AV17"/>
      <c r="AW17"/>
      <c r="AX17"/>
      <c r="AY17"/>
      <c r="AZ17"/>
      <c r="BA17"/>
      <c r="BB17"/>
      <c r="BC17"/>
      <c r="BD17"/>
      <c r="BE17"/>
      <c r="BF17"/>
      <c r="BG17"/>
      <c r="BH17"/>
      <c r="BI17"/>
      <c r="BJ17"/>
      <c r="BK17"/>
      <c r="BL17"/>
      <c r="BM17"/>
      <c r="BN17"/>
      <c r="BO17"/>
      <c r="BP17"/>
      <c r="BQ17"/>
    </row>
    <row r="18" spans="1:69" x14ac:dyDescent="0.25">
      <c r="A18" s="249"/>
      <c r="B18" s="273" t="s">
        <v>218</v>
      </c>
      <c r="C18" s="265" t="s">
        <v>278</v>
      </c>
      <c r="D18" s="405">
        <v>3.392E-3</v>
      </c>
      <c r="E18" s="338">
        <f>ROUND(D18*E7,2)</f>
        <v>2.54</v>
      </c>
      <c r="F18" s="271">
        <f>E18/E21</f>
        <v>2.5113703776942848E-2</v>
      </c>
      <c r="G18" s="275"/>
      <c r="H18" s="139"/>
      <c r="I18" s="139"/>
      <c r="J18" s="139"/>
      <c r="K18" s="139"/>
      <c r="L18" s="139"/>
      <c r="M18" s="139"/>
      <c r="AU18"/>
      <c r="AV18"/>
      <c r="AW18"/>
      <c r="AX18"/>
      <c r="AY18"/>
      <c r="AZ18"/>
      <c r="BA18"/>
      <c r="BB18"/>
      <c r="BC18"/>
      <c r="BD18"/>
      <c r="BE18"/>
      <c r="BF18"/>
      <c r="BG18"/>
      <c r="BH18"/>
      <c r="BI18"/>
      <c r="BJ18"/>
      <c r="BK18"/>
      <c r="BL18"/>
      <c r="BM18"/>
      <c r="BN18"/>
      <c r="BO18"/>
      <c r="BP18"/>
      <c r="BQ18"/>
    </row>
    <row r="19" spans="1:69" x14ac:dyDescent="0.25">
      <c r="A19" s="249"/>
      <c r="B19" s="273" t="s">
        <v>24</v>
      </c>
      <c r="C19" s="265" t="s">
        <v>264</v>
      </c>
      <c r="D19" s="405">
        <v>-1.9949999999999998E-3</v>
      </c>
      <c r="E19" s="338">
        <f>ROUND(D19*E7,2)</f>
        <v>-1.5</v>
      </c>
      <c r="F19" s="271">
        <f>E19/E21</f>
        <v>-1.4830927427328453E-2</v>
      </c>
      <c r="H19" s="139"/>
      <c r="I19" s="139"/>
      <c r="J19" s="139"/>
      <c r="K19" s="139"/>
      <c r="L19" s="139"/>
      <c r="M19" s="139"/>
      <c r="AU19"/>
      <c r="AV19"/>
      <c r="AW19"/>
      <c r="AX19"/>
      <c r="AY19"/>
      <c r="AZ19"/>
      <c r="BA19"/>
      <c r="BB19"/>
      <c r="BC19"/>
      <c r="BD19"/>
      <c r="BE19"/>
      <c r="BF19"/>
      <c r="BG19"/>
      <c r="BH19"/>
      <c r="BI19"/>
      <c r="BJ19"/>
      <c r="BK19"/>
      <c r="BL19"/>
      <c r="BM19"/>
      <c r="BN19"/>
      <c r="BO19"/>
      <c r="BP19"/>
      <c r="BQ19"/>
    </row>
    <row r="20" spans="1:69" ht="16.5" thickBot="1" x14ac:dyDescent="0.3">
      <c r="A20" s="249"/>
      <c r="B20" s="273" t="s">
        <v>12</v>
      </c>
      <c r="C20" s="265" t="s">
        <v>265</v>
      </c>
      <c r="D20" s="405">
        <v>1.3339999999999999E-3</v>
      </c>
      <c r="E20" s="338">
        <f>ROUND(D20*E7,2)</f>
        <v>1</v>
      </c>
      <c r="F20" s="271">
        <f>E20/E21</f>
        <v>9.8872849515523019E-3</v>
      </c>
      <c r="H20" s="139"/>
      <c r="I20" s="139"/>
      <c r="J20" s="139"/>
      <c r="K20" s="139"/>
      <c r="L20" s="139"/>
      <c r="M20" s="139"/>
      <c r="AU20"/>
      <c r="AV20"/>
      <c r="AW20"/>
      <c r="AX20"/>
      <c r="AY20"/>
      <c r="AZ20"/>
      <c r="BA20"/>
      <c r="BB20"/>
      <c r="BC20"/>
      <c r="BD20"/>
      <c r="BE20"/>
      <c r="BF20"/>
      <c r="BG20"/>
      <c r="BH20"/>
      <c r="BI20"/>
      <c r="BJ20"/>
      <c r="BK20"/>
      <c r="BL20"/>
      <c r="BM20"/>
      <c r="BN20"/>
      <c r="BO20"/>
      <c r="BP20"/>
      <c r="BQ20"/>
    </row>
    <row r="21" spans="1:69" ht="16.5" thickBot="1" x14ac:dyDescent="0.3">
      <c r="A21" s="249"/>
      <c r="B21" s="218"/>
      <c r="C21" s="219"/>
      <c r="D21" s="220" t="s">
        <v>243</v>
      </c>
      <c r="E21" s="276">
        <f>SUM(E10:E20)</f>
        <v>101.14000000000001</v>
      </c>
      <c r="F21" s="221">
        <f>SUM(F10:F20)</f>
        <v>0.99999999999999967</v>
      </c>
      <c r="H21" s="139"/>
      <c r="I21" s="139"/>
      <c r="J21" s="139"/>
      <c r="K21" s="139"/>
      <c r="L21" s="139"/>
      <c r="M21" s="139"/>
      <c r="AU21"/>
      <c r="AV21"/>
      <c r="AW21"/>
      <c r="AX21"/>
      <c r="AY21"/>
      <c r="AZ21"/>
      <c r="BA21"/>
      <c r="BB21"/>
      <c r="BC21"/>
      <c r="BD21"/>
      <c r="BE21"/>
      <c r="BF21"/>
      <c r="BG21"/>
      <c r="BH21"/>
      <c r="BI21"/>
      <c r="BJ21"/>
      <c r="BK21"/>
      <c r="BL21"/>
      <c r="BM21"/>
      <c r="BN21"/>
      <c r="BO21"/>
      <c r="BP21"/>
      <c r="BQ21"/>
    </row>
    <row r="22" spans="1:69" ht="16.5" thickBot="1" x14ac:dyDescent="0.3">
      <c r="A22" s="249"/>
      <c r="B22" s="222" t="s">
        <v>254</v>
      </c>
      <c r="C22" s="223"/>
      <c r="D22" s="224">
        <f>SUM(D11:D20)</f>
        <v>0.12926499999999999</v>
      </c>
      <c r="E22" s="277"/>
      <c r="F22" s="225"/>
      <c r="H22" s="139"/>
      <c r="I22" s="139"/>
      <c r="J22" s="139"/>
      <c r="K22" s="139"/>
      <c r="L22" s="139"/>
      <c r="M22" s="139"/>
      <c r="AU22"/>
      <c r="AV22"/>
      <c r="AW22"/>
      <c r="AX22"/>
      <c r="AY22"/>
      <c r="AZ22"/>
      <c r="BA22"/>
      <c r="BB22"/>
      <c r="BC22"/>
      <c r="BD22"/>
      <c r="BE22"/>
      <c r="BF22"/>
      <c r="BG22"/>
      <c r="BH22"/>
      <c r="BI22"/>
      <c r="BJ22"/>
      <c r="BK22"/>
      <c r="BL22"/>
      <c r="BM22"/>
      <c r="BN22"/>
      <c r="BO22"/>
      <c r="BP22"/>
      <c r="BQ22"/>
    </row>
    <row r="23" spans="1:69" ht="16.5" thickBot="1" x14ac:dyDescent="0.3">
      <c r="A23" s="249"/>
      <c r="B23" s="249"/>
      <c r="C23" s="249"/>
      <c r="D23" s="274"/>
      <c r="E23" s="420">
        <v>0</v>
      </c>
      <c r="F23" s="280"/>
      <c r="G23" s="281"/>
      <c r="H23" s="282"/>
      <c r="I23" s="139"/>
      <c r="J23" s="139"/>
      <c r="K23" s="139"/>
      <c r="L23" s="283"/>
      <c r="M23" s="139"/>
      <c r="AU23"/>
      <c r="AV23"/>
      <c r="AW23"/>
      <c r="AX23"/>
      <c r="AY23"/>
      <c r="AZ23"/>
      <c r="BA23"/>
      <c r="BB23"/>
      <c r="BC23"/>
      <c r="BD23"/>
      <c r="BE23"/>
      <c r="BF23"/>
      <c r="BG23"/>
      <c r="BH23"/>
      <c r="BI23"/>
      <c r="BJ23"/>
      <c r="BK23"/>
      <c r="BL23"/>
      <c r="BM23"/>
      <c r="BN23"/>
      <c r="BO23"/>
      <c r="BP23"/>
      <c r="BQ23"/>
    </row>
    <row r="24" spans="1:69" ht="19.5" thickBot="1" x14ac:dyDescent="0.35">
      <c r="A24" s="247"/>
      <c r="B24" s="226" t="s">
        <v>26</v>
      </c>
      <c r="C24" s="284"/>
      <c r="D24" s="285"/>
      <c r="E24" s="286"/>
      <c r="F24" s="287"/>
      <c r="H24" s="288"/>
      <c r="I24" s="139"/>
      <c r="J24" s="139"/>
      <c r="K24" s="139"/>
      <c r="L24" s="283"/>
      <c r="M24" s="139"/>
      <c r="AU24"/>
      <c r="AV24"/>
      <c r="AW24"/>
      <c r="AX24"/>
      <c r="AY24"/>
      <c r="AZ24"/>
      <c r="BA24"/>
      <c r="BB24"/>
      <c r="BC24"/>
      <c r="BD24"/>
      <c r="BE24"/>
      <c r="BF24"/>
      <c r="BG24"/>
      <c r="BH24"/>
      <c r="BI24"/>
      <c r="BJ24"/>
      <c r="BK24"/>
      <c r="BL24"/>
      <c r="BM24"/>
      <c r="BN24"/>
      <c r="BO24"/>
      <c r="BP24"/>
      <c r="BQ24"/>
    </row>
    <row r="25" spans="1:69" ht="16.5" thickBot="1" x14ac:dyDescent="0.3">
      <c r="A25" s="247"/>
      <c r="B25" s="289"/>
      <c r="D25" s="291" t="s">
        <v>283</v>
      </c>
      <c r="E25" s="402">
        <v>3500</v>
      </c>
      <c r="F25" s="400"/>
      <c r="G25" s="232"/>
      <c r="H25" s="288"/>
      <c r="I25" s="139"/>
      <c r="J25" s="139"/>
      <c r="K25" s="139"/>
      <c r="L25" s="283"/>
      <c r="M25" s="139"/>
      <c r="AU25"/>
      <c r="AV25"/>
      <c r="AW25"/>
      <c r="AX25"/>
      <c r="AY25"/>
      <c r="AZ25"/>
      <c r="BA25"/>
      <c r="BB25"/>
      <c r="BC25"/>
      <c r="BD25"/>
      <c r="BE25"/>
      <c r="BF25"/>
      <c r="BG25"/>
      <c r="BH25"/>
      <c r="BI25"/>
      <c r="BJ25"/>
      <c r="BK25"/>
      <c r="BL25"/>
      <c r="BM25"/>
      <c r="BN25"/>
      <c r="BO25"/>
      <c r="BP25"/>
      <c r="BQ25"/>
    </row>
    <row r="26" spans="1:69" x14ac:dyDescent="0.25">
      <c r="A26" s="247"/>
      <c r="B26" s="213"/>
      <c r="C26" s="214"/>
      <c r="D26" s="215" t="s">
        <v>35</v>
      </c>
      <c r="E26" s="216"/>
      <c r="F26" s="217"/>
      <c r="H26" s="438"/>
      <c r="I26" s="438"/>
      <c r="J26" s="438"/>
      <c r="K26" s="438"/>
      <c r="L26" s="283"/>
      <c r="M26" s="139"/>
      <c r="AU26"/>
      <c r="AV26"/>
      <c r="AW26"/>
      <c r="AX26"/>
      <c r="AY26"/>
      <c r="AZ26"/>
      <c r="BA26"/>
      <c r="BB26"/>
      <c r="BC26"/>
      <c r="BD26"/>
      <c r="BE26"/>
      <c r="BF26"/>
      <c r="BG26"/>
      <c r="BH26"/>
      <c r="BI26"/>
      <c r="BJ26"/>
      <c r="BK26"/>
      <c r="BL26"/>
      <c r="BM26"/>
      <c r="BN26"/>
      <c r="BO26"/>
      <c r="BP26"/>
      <c r="BQ26"/>
    </row>
    <row r="27" spans="1:69" ht="25.5" customHeight="1" thickBot="1" x14ac:dyDescent="0.3">
      <c r="A27" s="247"/>
      <c r="B27" s="292"/>
      <c r="C27" s="389" t="s">
        <v>266</v>
      </c>
      <c r="D27" s="260" t="s">
        <v>252</v>
      </c>
      <c r="E27" s="261" t="s">
        <v>19</v>
      </c>
      <c r="F27" s="262" t="s">
        <v>20</v>
      </c>
      <c r="H27" s="438"/>
      <c r="I27" s="438"/>
      <c r="J27" s="438"/>
      <c r="K27" s="438"/>
      <c r="L27" s="283"/>
      <c r="M27" s="139"/>
      <c r="AU27"/>
      <c r="AV27"/>
      <c r="AW27"/>
      <c r="AX27"/>
      <c r="AY27"/>
      <c r="AZ27"/>
      <c r="BA27"/>
      <c r="BB27"/>
      <c r="BC27"/>
      <c r="BD27"/>
      <c r="BE27"/>
      <c r="BF27"/>
      <c r="BG27"/>
      <c r="BH27"/>
      <c r="BI27"/>
      <c r="BJ27"/>
      <c r="BK27"/>
      <c r="BL27"/>
      <c r="BM27"/>
      <c r="BN27"/>
      <c r="BO27"/>
      <c r="BP27"/>
      <c r="BQ27"/>
    </row>
    <row r="28" spans="1:69" ht="15.75" customHeight="1" x14ac:dyDescent="0.25">
      <c r="A28" s="247"/>
      <c r="B28" s="264" t="s">
        <v>9</v>
      </c>
      <c r="C28" s="265" t="s">
        <v>267</v>
      </c>
      <c r="D28" s="266" t="s">
        <v>10</v>
      </c>
      <c r="E28" s="266">
        <v>6</v>
      </c>
      <c r="F28" s="267">
        <f>E28/E38</f>
        <v>1.2260411132453309E-2</v>
      </c>
      <c r="H28" s="438"/>
      <c r="I28" s="438"/>
      <c r="J28" s="438"/>
      <c r="K28" s="438"/>
      <c r="L28" s="283"/>
      <c r="M28" s="139"/>
    </row>
    <row r="29" spans="1:69" x14ac:dyDescent="0.25">
      <c r="A29" s="247"/>
      <c r="B29" s="269" t="s">
        <v>21</v>
      </c>
      <c r="C29" s="265" t="s">
        <v>278</v>
      </c>
      <c r="D29" s="404">
        <v>6.2259999999999996E-2</v>
      </c>
      <c r="E29" s="270">
        <f>ROUND(D29*E25,2)</f>
        <v>217.91</v>
      </c>
      <c r="F29" s="271">
        <f>E29/E38</f>
        <v>0.44527769831215014</v>
      </c>
      <c r="H29" s="438"/>
      <c r="I29" s="438"/>
      <c r="J29" s="438"/>
      <c r="K29" s="438"/>
      <c r="L29" s="283"/>
      <c r="M29" s="139"/>
    </row>
    <row r="30" spans="1:69" x14ac:dyDescent="0.25">
      <c r="A30" s="247"/>
      <c r="B30" s="264" t="s">
        <v>22</v>
      </c>
      <c r="C30" s="265" t="s">
        <v>278</v>
      </c>
      <c r="D30" s="406">
        <v>4.1980000000000003E-3</v>
      </c>
      <c r="E30" s="266">
        <f>ROUND(D30*E25,2)</f>
        <v>14.69</v>
      </c>
      <c r="F30" s="267">
        <f>E30/E38</f>
        <v>3.0017573255956519E-2</v>
      </c>
      <c r="H30" s="288"/>
      <c r="I30" s="139"/>
      <c r="J30" s="139"/>
      <c r="K30" s="139"/>
      <c r="L30" s="283"/>
      <c r="M30" s="139"/>
    </row>
    <row r="31" spans="1:69" x14ac:dyDescent="0.25">
      <c r="A31" s="247"/>
      <c r="B31" s="273" t="s">
        <v>58</v>
      </c>
      <c r="C31" s="265" t="s">
        <v>278</v>
      </c>
      <c r="D31" s="404">
        <v>5.2649999999999988E-3</v>
      </c>
      <c r="E31" s="270">
        <f>ROUND(D31*E25,2)</f>
        <v>18.43</v>
      </c>
      <c r="F31" s="271">
        <f>E31/E38</f>
        <v>3.7659896195185748E-2</v>
      </c>
      <c r="H31" s="288"/>
      <c r="I31" s="139"/>
      <c r="J31" s="139"/>
      <c r="K31" s="139"/>
      <c r="L31" s="283"/>
      <c r="M31" s="139"/>
    </row>
    <row r="32" spans="1:69" x14ac:dyDescent="0.25">
      <c r="A32" s="247"/>
      <c r="B32" s="273" t="s">
        <v>25</v>
      </c>
      <c r="C32" s="265" t="s">
        <v>263</v>
      </c>
      <c r="D32" s="404">
        <v>3.2169999999999998E-3</v>
      </c>
      <c r="E32" s="270">
        <f>ROUND(D32*E25,2)</f>
        <v>11.26</v>
      </c>
      <c r="F32" s="271">
        <f>E32/E38</f>
        <v>2.3008704891904045E-2</v>
      </c>
      <c r="H32" s="288"/>
      <c r="I32" s="139"/>
      <c r="J32" s="139"/>
      <c r="K32" s="139"/>
      <c r="L32" s="283"/>
      <c r="M32" s="139"/>
    </row>
    <row r="33" spans="1:16" x14ac:dyDescent="0.25">
      <c r="A33" s="247"/>
      <c r="B33" s="273" t="s">
        <v>23</v>
      </c>
      <c r="C33" s="265" t="s">
        <v>278</v>
      </c>
      <c r="D33" s="404">
        <v>7.2550000000000002E-3</v>
      </c>
      <c r="E33" s="270">
        <f>ROUND(D33*E25,2)</f>
        <v>25.39</v>
      </c>
      <c r="F33" s="271">
        <f>E33/E38</f>
        <v>5.1881973108831587E-2</v>
      </c>
      <c r="H33" s="288"/>
      <c r="I33" s="139"/>
      <c r="J33" s="139"/>
      <c r="K33" s="139"/>
      <c r="L33" s="283"/>
      <c r="M33" s="139"/>
    </row>
    <row r="34" spans="1:16" x14ac:dyDescent="0.25">
      <c r="A34" s="247"/>
      <c r="B34" s="273" t="s">
        <v>11</v>
      </c>
      <c r="C34" s="265" t="s">
        <v>267</v>
      </c>
      <c r="D34" s="404">
        <v>3.9801000000000003E-2</v>
      </c>
      <c r="E34" s="270">
        <f>ROUND(D34*E25,2)</f>
        <v>139.30000000000001</v>
      </c>
      <c r="F34" s="271">
        <f>E34/E38</f>
        <v>0.28464587845845768</v>
      </c>
      <c r="H34" s="288"/>
      <c r="I34" s="139"/>
      <c r="J34" s="139"/>
      <c r="K34" s="139"/>
      <c r="L34" s="283"/>
      <c r="M34" s="139"/>
    </row>
    <row r="35" spans="1:16" x14ac:dyDescent="0.25">
      <c r="A35" s="247"/>
      <c r="B35" s="273" t="s">
        <v>218</v>
      </c>
      <c r="C35" s="265" t="s">
        <v>278</v>
      </c>
      <c r="D35" s="404">
        <v>5.718E-3</v>
      </c>
      <c r="E35" s="270">
        <f>ROUND(D35*E25,2)</f>
        <v>20.010000000000002</v>
      </c>
      <c r="F35" s="271">
        <f>E35/E38</f>
        <v>4.0888471126731794E-2</v>
      </c>
      <c r="H35" s="288"/>
      <c r="I35" s="139"/>
      <c r="J35" s="139"/>
      <c r="K35" s="139"/>
      <c r="L35" s="283"/>
      <c r="M35" s="139"/>
    </row>
    <row r="36" spans="1:16" x14ac:dyDescent="0.25">
      <c r="A36" s="247"/>
      <c r="B36" s="273" t="s">
        <v>219</v>
      </c>
      <c r="C36" s="265" t="s">
        <v>267</v>
      </c>
      <c r="D36" s="404">
        <v>9.2549999999999993E-3</v>
      </c>
      <c r="E36" s="270">
        <f>ROUND(D36*E25,2)</f>
        <v>32.39</v>
      </c>
      <c r="F36" s="271">
        <f>E36/E38</f>
        <v>6.6185786096693788E-2</v>
      </c>
      <c r="G36" s="249" t="s">
        <v>290</v>
      </c>
      <c r="H36" s="288"/>
      <c r="I36" s="139"/>
      <c r="J36" s="139"/>
      <c r="K36" s="139"/>
      <c r="L36" s="283"/>
      <c r="M36" s="139"/>
    </row>
    <row r="37" spans="1:16" ht="16.5" thickBot="1" x14ac:dyDescent="0.3">
      <c r="A37" s="247"/>
      <c r="B37" s="273" t="s">
        <v>12</v>
      </c>
      <c r="C37" s="265" t="s">
        <v>265</v>
      </c>
      <c r="D37" s="404">
        <v>1.1429999999999999E-3</v>
      </c>
      <c r="E37" s="270">
        <f>ROUND(D37*E25,2)</f>
        <v>4</v>
      </c>
      <c r="F37" s="293">
        <f>E37/E38</f>
        <v>8.1736074216355401E-3</v>
      </c>
      <c r="G37" s="294">
        <f>SUM(D35:D36)</f>
        <v>1.4973E-2</v>
      </c>
      <c r="H37" s="288"/>
      <c r="I37" s="139"/>
      <c r="J37" s="139"/>
      <c r="K37" s="139"/>
      <c r="L37" s="283"/>
      <c r="M37" s="139"/>
    </row>
    <row r="38" spans="1:16" ht="16.5" thickBot="1" x14ac:dyDescent="0.3">
      <c r="A38" s="247"/>
      <c r="B38" s="218"/>
      <c r="C38" s="219"/>
      <c r="D38" s="220" t="s">
        <v>243</v>
      </c>
      <c r="E38" s="276">
        <f>SUM(E28:E37)</f>
        <v>489.37999999999994</v>
      </c>
      <c r="F38" s="221">
        <f>SUM(F28:F37)</f>
        <v>1.0000000000000002</v>
      </c>
      <c r="H38" s="288"/>
      <c r="I38" s="139"/>
      <c r="J38" s="139"/>
      <c r="K38" s="139"/>
      <c r="L38" s="283"/>
      <c r="M38" s="139"/>
    </row>
    <row r="39" spans="1:16" ht="16.5" thickBot="1" x14ac:dyDescent="0.3">
      <c r="A39" s="247"/>
      <c r="B39" s="222" t="s">
        <v>254</v>
      </c>
      <c r="C39" s="223"/>
      <c r="D39" s="224">
        <f>SUM(D29:D37)</f>
        <v>0.13811199999999996</v>
      </c>
      <c r="E39" s="277"/>
      <c r="F39" s="225"/>
      <c r="H39" s="288"/>
      <c r="I39" s="139"/>
      <c r="J39" s="139"/>
      <c r="K39" s="139"/>
      <c r="L39" s="283"/>
      <c r="M39" s="139"/>
    </row>
    <row r="40" spans="1:16" ht="16.5" thickBot="1" x14ac:dyDescent="0.3">
      <c r="A40" s="247"/>
      <c r="B40" s="249"/>
      <c r="C40" s="249"/>
      <c r="E40" s="420">
        <v>-1.0000000000047748E-2</v>
      </c>
      <c r="G40" s="275"/>
      <c r="H40" s="288"/>
      <c r="I40" s="139"/>
      <c r="J40" s="139"/>
      <c r="K40" s="139"/>
      <c r="L40" s="283"/>
      <c r="M40" s="139"/>
    </row>
    <row r="41" spans="1:16" ht="18.75" x14ac:dyDescent="0.3">
      <c r="A41" s="247"/>
      <c r="B41" s="226" t="s">
        <v>31</v>
      </c>
      <c r="C41" s="284"/>
      <c r="D41" s="295"/>
      <c r="E41" s="296"/>
      <c r="F41" s="297"/>
      <c r="H41" s="288"/>
      <c r="I41" s="139"/>
      <c r="J41" s="139"/>
      <c r="K41" s="139"/>
      <c r="L41" s="283"/>
      <c r="M41" s="139"/>
    </row>
    <row r="42" spans="1:16" x14ac:dyDescent="0.25">
      <c r="A42" s="247"/>
      <c r="B42" s="213"/>
      <c r="C42" s="245" t="s">
        <v>284</v>
      </c>
      <c r="D42" s="396">
        <v>3500</v>
      </c>
      <c r="E42" s="245" t="s">
        <v>285</v>
      </c>
      <c r="F42" s="398">
        <v>12</v>
      </c>
      <c r="H42" s="288"/>
      <c r="I42" s="139"/>
      <c r="J42" s="139"/>
      <c r="K42" s="139"/>
      <c r="L42" s="283"/>
      <c r="M42" s="139"/>
    </row>
    <row r="43" spans="1:16" x14ac:dyDescent="0.25">
      <c r="A43" s="247"/>
      <c r="B43" s="213"/>
      <c r="C43" s="214"/>
      <c r="D43" s="215" t="s">
        <v>35</v>
      </c>
      <c r="E43" s="216"/>
      <c r="F43" s="217"/>
      <c r="H43" s="288"/>
      <c r="I43" s="139"/>
      <c r="J43" s="139"/>
      <c r="K43" s="139"/>
      <c r="L43" s="283"/>
      <c r="M43" s="139"/>
    </row>
    <row r="44" spans="1:16" ht="32.25" thickBot="1" x14ac:dyDescent="0.3">
      <c r="A44" s="247"/>
      <c r="B44" s="292"/>
      <c r="C44" s="389" t="s">
        <v>266</v>
      </c>
      <c r="D44" s="260" t="s">
        <v>253</v>
      </c>
      <c r="E44" s="261" t="s">
        <v>19</v>
      </c>
      <c r="F44" s="262" t="s">
        <v>20</v>
      </c>
      <c r="H44" s="288"/>
      <c r="I44" s="139"/>
      <c r="J44" s="139"/>
      <c r="K44" s="139"/>
      <c r="L44" s="283"/>
      <c r="M44" s="139"/>
    </row>
    <row r="45" spans="1:16" x14ac:dyDescent="0.25">
      <c r="A45" s="247"/>
      <c r="B45" s="264" t="s">
        <v>9</v>
      </c>
      <c r="C45" s="265" t="s">
        <v>267</v>
      </c>
      <c r="D45" s="266" t="s">
        <v>10</v>
      </c>
      <c r="E45" s="266">
        <v>8.6999999999999993</v>
      </c>
      <c r="F45" s="267">
        <f>E45/E57</f>
        <v>1.9249917026219716E-2</v>
      </c>
      <c r="H45" s="19"/>
      <c r="I45" s="139"/>
      <c r="J45" s="139"/>
      <c r="K45" s="139"/>
      <c r="L45" s="139"/>
      <c r="M45" s="139"/>
    </row>
    <row r="46" spans="1:16" x14ac:dyDescent="0.25">
      <c r="A46" s="249"/>
      <c r="B46" s="269" t="s">
        <v>28</v>
      </c>
      <c r="C46" s="265" t="s">
        <v>278</v>
      </c>
      <c r="D46" s="404">
        <v>6.2259999999999996E-2</v>
      </c>
      <c r="E46" s="270">
        <f>ROUND(D46*D42,2)</f>
        <v>217.91</v>
      </c>
      <c r="F46" s="271">
        <f>E46/E57</f>
        <v>0.48215510565328029</v>
      </c>
      <c r="H46" s="232"/>
      <c r="I46" s="139"/>
      <c r="J46" s="139"/>
      <c r="K46" s="139"/>
      <c r="L46" s="139"/>
      <c r="M46" s="139"/>
    </row>
    <row r="47" spans="1:16" x14ac:dyDescent="0.25">
      <c r="A47" s="249"/>
      <c r="B47" s="273" t="s">
        <v>22</v>
      </c>
      <c r="C47" s="265" t="s">
        <v>278</v>
      </c>
      <c r="D47" s="407">
        <v>4.1980000000000003E-3</v>
      </c>
      <c r="E47" s="270">
        <f>ROUND(D47*D42,2)</f>
        <v>14.69</v>
      </c>
      <c r="F47" s="271">
        <f>E47/E57</f>
        <v>3.2503595530479039E-2</v>
      </c>
      <c r="H47" s="19"/>
      <c r="I47" s="139"/>
      <c r="J47" s="139"/>
      <c r="K47" s="139"/>
      <c r="L47" s="139"/>
      <c r="M47" s="139"/>
    </row>
    <row r="48" spans="1:16" s="139" customFormat="1" x14ac:dyDescent="0.25">
      <c r="A48" s="249"/>
      <c r="B48" s="273" t="s">
        <v>58</v>
      </c>
      <c r="C48" s="265" t="s">
        <v>278</v>
      </c>
      <c r="D48" s="404">
        <v>5.2649999999999988E-3</v>
      </c>
      <c r="E48" s="270">
        <f>ROUND(D48*D42,2)</f>
        <v>18.43</v>
      </c>
      <c r="F48" s="271">
        <f>E48/E57</f>
        <v>4.0778847217612574E-2</v>
      </c>
      <c r="G48" s="249"/>
      <c r="O48" s="298"/>
      <c r="P48" s="298"/>
    </row>
    <row r="49" spans="1:17" x14ac:dyDescent="0.25">
      <c r="A49" s="249"/>
      <c r="B49" s="273" t="s">
        <v>25</v>
      </c>
      <c r="C49" s="265" t="s">
        <v>263</v>
      </c>
      <c r="D49" s="407">
        <v>3.2169999999999998E-3</v>
      </c>
      <c r="E49" s="270">
        <f>ROUND(D49*D42,2)</f>
        <v>11.26</v>
      </c>
      <c r="F49" s="271">
        <f>E49/E57</f>
        <v>2.4914260427038391E-2</v>
      </c>
      <c r="H49" s="139"/>
      <c r="I49" s="139"/>
      <c r="J49" s="139"/>
      <c r="K49" s="139"/>
      <c r="L49" s="139"/>
      <c r="M49" s="139"/>
      <c r="Q49" s="257"/>
    </row>
    <row r="50" spans="1:17" x14ac:dyDescent="0.25">
      <c r="A50" s="249"/>
      <c r="B50" s="273" t="s">
        <v>29</v>
      </c>
      <c r="C50" s="265" t="s">
        <v>267</v>
      </c>
      <c r="D50" s="404">
        <v>4.0080000000000003E-3</v>
      </c>
      <c r="E50" s="270">
        <f>ROUND(D50*D42,2)</f>
        <v>14.03</v>
      </c>
      <c r="F50" s="271">
        <f>E50/E57</f>
        <v>3.1043256997455474E-2</v>
      </c>
      <c r="H50" s="139"/>
      <c r="I50" s="139"/>
      <c r="J50" s="139"/>
      <c r="K50" s="139"/>
      <c r="L50" s="139"/>
      <c r="M50" s="139"/>
    </row>
    <row r="51" spans="1:17" x14ac:dyDescent="0.25">
      <c r="A51" s="249"/>
      <c r="B51" s="273" t="s">
        <v>89</v>
      </c>
      <c r="C51" s="265" t="s">
        <v>267</v>
      </c>
      <c r="D51" s="407">
        <v>9.4700000000000003E-4</v>
      </c>
      <c r="E51" s="270">
        <f>ROUND(D51*D42,2)</f>
        <v>3.31</v>
      </c>
      <c r="F51" s="271">
        <f>E51/E57</f>
        <v>7.3238190065272723E-3</v>
      </c>
      <c r="H51" s="139"/>
      <c r="I51" s="139"/>
      <c r="J51" s="139"/>
      <c r="K51" s="139"/>
      <c r="L51" s="139"/>
      <c r="M51" s="139"/>
    </row>
    <row r="52" spans="1:17" x14ac:dyDescent="0.25">
      <c r="A52" s="249"/>
      <c r="B52" s="273" t="s">
        <v>30</v>
      </c>
      <c r="C52" s="265" t="s">
        <v>265</v>
      </c>
      <c r="D52" s="404">
        <v>1.1429999999999999E-3</v>
      </c>
      <c r="E52" s="270">
        <f>ROUND(D52*D42,2)</f>
        <v>4</v>
      </c>
      <c r="F52" s="271">
        <f>E52/E57</f>
        <v>8.8505365637791805E-3</v>
      </c>
      <c r="H52" s="139"/>
      <c r="I52" s="139"/>
      <c r="J52" s="139"/>
      <c r="K52" s="139"/>
      <c r="L52" s="139"/>
      <c r="M52" s="139"/>
    </row>
    <row r="53" spans="1:17" x14ac:dyDescent="0.25">
      <c r="A53" s="249"/>
      <c r="B53" s="273" t="s">
        <v>13</v>
      </c>
      <c r="C53" s="265" t="s">
        <v>278</v>
      </c>
      <c r="D53" s="407">
        <v>2.2864439999999999</v>
      </c>
      <c r="E53" s="270">
        <f>ROUND(D53*F42,2)</f>
        <v>27.44</v>
      </c>
      <c r="F53" s="271">
        <f>E53/E57</f>
        <v>6.071468082752518E-2</v>
      </c>
      <c r="H53" s="139"/>
      <c r="I53" s="139"/>
      <c r="J53" s="139"/>
      <c r="K53" s="139"/>
      <c r="L53" s="139"/>
      <c r="M53" s="139"/>
    </row>
    <row r="54" spans="1:17" x14ac:dyDescent="0.25">
      <c r="A54" s="249"/>
      <c r="B54" s="273" t="s">
        <v>14</v>
      </c>
      <c r="C54" s="265" t="s">
        <v>267</v>
      </c>
      <c r="D54" s="404">
        <v>8.1686530000000008</v>
      </c>
      <c r="E54" s="270">
        <f>ROUND(D54*F42,2)</f>
        <v>98.02</v>
      </c>
      <c r="F54" s="271">
        <f>E54/E57</f>
        <v>0.2168823984954088</v>
      </c>
      <c r="H54" s="139"/>
      <c r="I54" s="139"/>
      <c r="J54" s="139"/>
      <c r="K54" s="139"/>
      <c r="L54" s="139"/>
      <c r="M54" s="139"/>
    </row>
    <row r="55" spans="1:17" x14ac:dyDescent="0.25">
      <c r="A55" s="249"/>
      <c r="B55" s="273" t="s">
        <v>233</v>
      </c>
      <c r="C55" s="265" t="s">
        <v>278</v>
      </c>
      <c r="D55" s="404">
        <v>0.83182</v>
      </c>
      <c r="E55" s="270">
        <f>ROUND(D55*F42,2)</f>
        <v>9.98</v>
      </c>
      <c r="F55" s="271">
        <f>E55/E57</f>
        <v>2.2082088726629055E-2</v>
      </c>
      <c r="H55" s="139"/>
      <c r="I55" s="139"/>
      <c r="J55" s="139"/>
      <c r="K55" s="139"/>
      <c r="L55" s="139"/>
      <c r="M55" s="139"/>
    </row>
    <row r="56" spans="1:17" ht="16.5" thickBot="1" x14ac:dyDescent="0.3">
      <c r="A56" s="249"/>
      <c r="B56" s="273" t="s">
        <v>232</v>
      </c>
      <c r="C56" s="265" t="s">
        <v>267</v>
      </c>
      <c r="D56" s="404">
        <v>2.0150109999999999</v>
      </c>
      <c r="E56" s="270">
        <f>ROUND(D56*F42,2)</f>
        <v>24.18</v>
      </c>
      <c r="F56" s="299">
        <f>E56/E57</f>
        <v>5.3501493528045146E-2</v>
      </c>
      <c r="G56" s="249" t="s">
        <v>288</v>
      </c>
      <c r="H56" s="139"/>
      <c r="I56" s="139"/>
      <c r="J56" s="139"/>
      <c r="K56" s="139"/>
      <c r="L56" s="139"/>
      <c r="M56" s="139"/>
      <c r="O56" s="272"/>
    </row>
    <row r="57" spans="1:17" ht="16.5" thickBot="1" x14ac:dyDescent="0.3">
      <c r="A57" s="249"/>
      <c r="B57" s="218"/>
      <c r="C57" s="219"/>
      <c r="D57" s="220" t="s">
        <v>243</v>
      </c>
      <c r="E57" s="276">
        <f>SUM(E45:E56)</f>
        <v>451.94999999999993</v>
      </c>
      <c r="F57" s="227">
        <f>SUM(F45:F56)</f>
        <v>1.0000000000000002</v>
      </c>
      <c r="G57" s="294">
        <f>SUM(D55:D56)</f>
        <v>2.8468309999999999</v>
      </c>
      <c r="H57" s="139"/>
      <c r="I57" s="139"/>
      <c r="J57" s="139"/>
      <c r="K57" s="139"/>
      <c r="L57" s="139"/>
      <c r="M57" s="139"/>
      <c r="O57" s="272"/>
    </row>
    <row r="58" spans="1:17" s="139" customFormat="1" x14ac:dyDescent="0.25">
      <c r="A58" s="249"/>
      <c r="B58" s="228" t="s">
        <v>254</v>
      </c>
      <c r="C58" s="229"/>
      <c r="D58" s="230">
        <f>SUM(D46:D52)</f>
        <v>8.1037999999999985E-2</v>
      </c>
      <c r="E58" s="296"/>
      <c r="F58" s="227"/>
      <c r="G58" s="249"/>
    </row>
    <row r="59" spans="1:17" s="139" customFormat="1" ht="16.5" thickBot="1" x14ac:dyDescent="0.3">
      <c r="A59" s="249"/>
      <c r="B59" s="222" t="s">
        <v>259</v>
      </c>
      <c r="C59" s="223"/>
      <c r="D59" s="224">
        <f>SUM(D53:D56)</f>
        <v>13.301928</v>
      </c>
      <c r="E59" s="277"/>
      <c r="F59" s="225"/>
      <c r="G59" s="249"/>
    </row>
    <row r="60" spans="1:17" s="139" customFormat="1" ht="16.5" thickBot="1" x14ac:dyDescent="0.3">
      <c r="A60" s="249"/>
      <c r="B60" s="229"/>
      <c r="C60" s="229"/>
      <c r="D60" s="230"/>
      <c r="E60" s="420">
        <v>0</v>
      </c>
      <c r="F60" s="300"/>
      <c r="G60" s="249"/>
    </row>
    <row r="61" spans="1:17" ht="19.5" thickBot="1" x14ac:dyDescent="0.35">
      <c r="A61" s="249"/>
      <c r="B61" s="226" t="s">
        <v>37</v>
      </c>
      <c r="C61" s="284"/>
      <c r="D61" s="295"/>
      <c r="E61" s="296"/>
      <c r="F61" s="297"/>
      <c r="H61" s="19"/>
      <c r="I61" s="193" t="s">
        <v>62</v>
      </c>
      <c r="J61" s="301"/>
      <c r="K61" s="302"/>
      <c r="L61" s="303"/>
      <c r="M61" s="304"/>
    </row>
    <row r="62" spans="1:17" ht="16.5" thickBot="1" x14ac:dyDescent="0.3">
      <c r="A62" s="249"/>
      <c r="B62" s="213"/>
      <c r="C62" s="245" t="s">
        <v>284</v>
      </c>
      <c r="D62" s="397">
        <v>200000</v>
      </c>
      <c r="E62" s="245" t="s">
        <v>285</v>
      </c>
      <c r="F62" s="395">
        <v>400</v>
      </c>
      <c r="H62" s="19"/>
      <c r="I62" s="190"/>
      <c r="J62" s="305" t="s">
        <v>284</v>
      </c>
      <c r="K62" s="397">
        <v>2000</v>
      </c>
      <c r="L62" s="305"/>
      <c r="M62" s="306"/>
    </row>
    <row r="63" spans="1:17" x14ac:dyDescent="0.25">
      <c r="A63" s="247"/>
      <c r="B63" s="213"/>
      <c r="C63" s="214"/>
      <c r="D63" s="215" t="s">
        <v>35</v>
      </c>
      <c r="E63" s="216"/>
      <c r="F63" s="217"/>
      <c r="H63" s="288"/>
      <c r="I63" s="190"/>
      <c r="J63" s="191"/>
      <c r="K63" s="202" t="s">
        <v>35</v>
      </c>
      <c r="L63" s="191"/>
      <c r="M63" s="192"/>
    </row>
    <row r="64" spans="1:17" ht="32.25" thickBot="1" x14ac:dyDescent="0.3">
      <c r="A64" s="249"/>
      <c r="B64" s="292"/>
      <c r="C64" s="389" t="s">
        <v>266</v>
      </c>
      <c r="D64" s="260" t="s">
        <v>253</v>
      </c>
      <c r="E64" s="261" t="s">
        <v>19</v>
      </c>
      <c r="F64" s="262" t="s">
        <v>20</v>
      </c>
      <c r="H64" s="19"/>
      <c r="I64" s="307"/>
      <c r="J64" s="389" t="s">
        <v>266</v>
      </c>
      <c r="K64" s="263" t="s">
        <v>27</v>
      </c>
      <c r="L64" s="263" t="s">
        <v>19</v>
      </c>
      <c r="M64" s="308" t="s">
        <v>20</v>
      </c>
    </row>
    <row r="65" spans="1:15" s="139" customFormat="1" x14ac:dyDescent="0.25">
      <c r="A65" s="249"/>
      <c r="B65" s="264" t="s">
        <v>9</v>
      </c>
      <c r="C65" s="265" t="s">
        <v>267</v>
      </c>
      <c r="D65" s="249"/>
      <c r="E65" s="266">
        <v>27.7</v>
      </c>
      <c r="F65" s="267">
        <f>E65/E77</f>
        <v>1.446902844391606E-3</v>
      </c>
      <c r="G65" s="249"/>
      <c r="I65" s="309" t="s">
        <v>9</v>
      </c>
      <c r="J65" s="310" t="s">
        <v>267</v>
      </c>
      <c r="K65" s="249" t="s">
        <v>56</v>
      </c>
      <c r="L65" s="311">
        <v>8.8000000000000007</v>
      </c>
      <c r="M65" s="312">
        <f>L65/L75</f>
        <v>4.3188064389477823E-2</v>
      </c>
    </row>
    <row r="66" spans="1:15" s="139" customFormat="1" x14ac:dyDescent="0.25">
      <c r="A66" s="249"/>
      <c r="B66" s="273" t="s">
        <v>28</v>
      </c>
      <c r="C66" s="265" t="s">
        <v>278</v>
      </c>
      <c r="D66" s="407">
        <v>5.8373000000000001E-2</v>
      </c>
      <c r="E66" s="313">
        <f>ROUND(D66*D62,2)</f>
        <v>11674.6</v>
      </c>
      <c r="F66" s="267">
        <f>E66/E77</f>
        <v>0.60981992588932288</v>
      </c>
      <c r="G66" s="249"/>
      <c r="I66" s="314" t="s">
        <v>28</v>
      </c>
      <c r="J66" s="310" t="s">
        <v>278</v>
      </c>
      <c r="K66" s="274">
        <v>5.8373000000000001E-2</v>
      </c>
      <c r="L66" s="311">
        <f>ROUND(K62*K66,2)</f>
        <v>116.75</v>
      </c>
      <c r="M66" s="312">
        <f>L66/L75</f>
        <v>0.57297801334903808</v>
      </c>
    </row>
    <row r="67" spans="1:15" s="139" customFormat="1" x14ac:dyDescent="0.25">
      <c r="A67" s="249"/>
      <c r="B67" s="273" t="s">
        <v>22</v>
      </c>
      <c r="C67" s="265" t="s">
        <v>278</v>
      </c>
      <c r="D67" s="405">
        <v>4.1440000000000001E-3</v>
      </c>
      <c r="E67" s="313">
        <f>ROUND(D67*D62,2)</f>
        <v>828.8</v>
      </c>
      <c r="F67" s="271">
        <f>E67/E77</f>
        <v>4.3292168860352455E-2</v>
      </c>
      <c r="G67" s="249"/>
      <c r="I67" s="314" t="s">
        <v>22</v>
      </c>
      <c r="J67" s="310" t="s">
        <v>278</v>
      </c>
      <c r="K67" s="274">
        <v>4.1440000000000001E-3</v>
      </c>
      <c r="L67" s="315">
        <f>ROUND(K62*K67,2)</f>
        <v>8.2899999999999991</v>
      </c>
      <c r="M67" s="316">
        <f>L67/L75</f>
        <v>4.0685119748723984E-2</v>
      </c>
    </row>
    <row r="68" spans="1:15" s="139" customFormat="1" x14ac:dyDescent="0.25">
      <c r="A68" s="249"/>
      <c r="B68" s="273" t="s">
        <v>58</v>
      </c>
      <c r="C68" s="265" t="s">
        <v>278</v>
      </c>
      <c r="D68" s="405">
        <v>5.4529999999999995E-3</v>
      </c>
      <c r="E68" s="313">
        <f>ROUND(D68*D62,2)</f>
        <v>1090.5999999999999</v>
      </c>
      <c r="F68" s="271">
        <f>E68/E77</f>
        <v>5.6967228956443516E-2</v>
      </c>
      <c r="G68" s="249"/>
      <c r="I68" s="314" t="s">
        <v>58</v>
      </c>
      <c r="J68" s="310" t="s">
        <v>278</v>
      </c>
      <c r="K68" s="274">
        <v>5.4529999999999995E-3</v>
      </c>
      <c r="L68" s="315">
        <f>ROUND(K62*K68,2)</f>
        <v>10.91</v>
      </c>
      <c r="M68" s="316">
        <f>L68/L75</f>
        <v>5.3543384373773067E-2</v>
      </c>
    </row>
    <row r="69" spans="1:15" s="139" customFormat="1" x14ac:dyDescent="0.25">
      <c r="A69" s="249"/>
      <c r="B69" s="273" t="s">
        <v>25</v>
      </c>
      <c r="C69" s="265" t="s">
        <v>263</v>
      </c>
      <c r="D69" s="405">
        <v>3.176E-3</v>
      </c>
      <c r="E69" s="313">
        <f>ROUND(D69*D62,2)</f>
        <v>635.20000000000005</v>
      </c>
      <c r="F69" s="271">
        <f>E69/E77</f>
        <v>3.3179519377528818E-2</v>
      </c>
      <c r="G69" s="249"/>
      <c r="I69" s="314" t="s">
        <v>25</v>
      </c>
      <c r="J69" s="310" t="s">
        <v>263</v>
      </c>
      <c r="K69" s="274">
        <v>3.176E-3</v>
      </c>
      <c r="L69" s="315">
        <f>ROUND(K62*K69,2)</f>
        <v>6.35</v>
      </c>
      <c r="M69" s="316">
        <f>L69/L75</f>
        <v>3.1164114644680014E-2</v>
      </c>
    </row>
    <row r="70" spans="1:15" s="139" customFormat="1" x14ac:dyDescent="0.25">
      <c r="A70" s="249"/>
      <c r="B70" s="273" t="s">
        <v>29</v>
      </c>
      <c r="C70" s="265" t="s">
        <v>267</v>
      </c>
      <c r="D70" s="405">
        <v>6.8599999999999998E-3</v>
      </c>
      <c r="E70" s="313">
        <f>ROUND(D70*D62,2)</f>
        <v>1372</v>
      </c>
      <c r="F70" s="271">
        <f>E70/E77</f>
        <v>7.1666090343151023E-2</v>
      </c>
      <c r="G70" s="249"/>
      <c r="I70" s="314" t="s">
        <v>55</v>
      </c>
      <c r="J70" s="310" t="s">
        <v>278</v>
      </c>
      <c r="K70" s="274">
        <v>5.2940000000000001E-3</v>
      </c>
      <c r="L70" s="315">
        <f>ROUND(K62*K70,2)</f>
        <v>10.59</v>
      </c>
      <c r="M70" s="316">
        <f>L70/L75</f>
        <v>5.1972909305064784E-2</v>
      </c>
    </row>
    <row r="71" spans="1:15" s="139" customFormat="1" x14ac:dyDescent="0.25">
      <c r="A71" s="249"/>
      <c r="B71" s="273" t="s">
        <v>59</v>
      </c>
      <c r="C71" s="265" t="s">
        <v>267</v>
      </c>
      <c r="D71" s="405">
        <v>9.3900000000000006E-4</v>
      </c>
      <c r="E71" s="313">
        <f>ROUND(D71*D62,2)</f>
        <v>187.8</v>
      </c>
      <c r="F71" s="271">
        <f>E71/E77</f>
        <v>9.809687876416737E-3</v>
      </c>
      <c r="G71" s="249"/>
      <c r="I71" s="314" t="s">
        <v>29</v>
      </c>
      <c r="J71" s="310" t="s">
        <v>267</v>
      </c>
      <c r="K71" s="274">
        <v>1.5266E-2</v>
      </c>
      <c r="L71" s="315">
        <f>ROUND(K62*K71,2)</f>
        <v>30.53</v>
      </c>
      <c r="M71" s="316">
        <f>L71/L75</f>
        <v>0.14983313702394976</v>
      </c>
    </row>
    <row r="72" spans="1:15" s="139" customFormat="1" x14ac:dyDescent="0.25">
      <c r="A72" s="249"/>
      <c r="B72" s="273" t="s">
        <v>30</v>
      </c>
      <c r="C72" s="265" t="s">
        <v>265</v>
      </c>
      <c r="D72" s="405">
        <v>1.1429999999999999E-3</v>
      </c>
      <c r="E72" s="313">
        <f>ROUND(D72*D62,2)</f>
        <v>228.6</v>
      </c>
      <c r="F72" s="271">
        <f>E72/E77</f>
        <v>1.1940866073210149E-2</v>
      </c>
      <c r="G72" s="249"/>
      <c r="I72" s="314" t="s">
        <v>87</v>
      </c>
      <c r="J72" s="310" t="s">
        <v>278</v>
      </c>
      <c r="K72" s="405">
        <v>2.6359999999999999E-3</v>
      </c>
      <c r="L72" s="315">
        <f>ROUND(K62*K72,2)</f>
        <v>5.27</v>
      </c>
      <c r="M72" s="316">
        <f>L72/L75</f>
        <v>2.5863761287789555E-2</v>
      </c>
      <c r="N72" s="139" t="s">
        <v>290</v>
      </c>
    </row>
    <row r="73" spans="1:15" s="139" customFormat="1" x14ac:dyDescent="0.25">
      <c r="A73" s="249"/>
      <c r="B73" s="273" t="s">
        <v>13</v>
      </c>
      <c r="C73" s="265" t="s">
        <v>278</v>
      </c>
      <c r="D73" s="405">
        <v>2.0157370000000001</v>
      </c>
      <c r="E73" s="313">
        <f>ROUND(D73*F62,2)</f>
        <v>806.29</v>
      </c>
      <c r="F73" s="271">
        <f>E73/E77</f>
        <v>4.2116364418935306E-2</v>
      </c>
      <c r="G73" s="249"/>
      <c r="I73" s="314" t="s">
        <v>195</v>
      </c>
      <c r="J73" s="310" t="s">
        <v>267</v>
      </c>
      <c r="K73" s="405">
        <v>1.99E-3</v>
      </c>
      <c r="L73" s="315">
        <f>ROUND(K62*K73,2)</f>
        <v>3.98</v>
      </c>
      <c r="M73" s="317">
        <f>L73/L75</f>
        <v>1.9532783667059288E-2</v>
      </c>
      <c r="N73" s="318">
        <f>SUM(K72:K73)</f>
        <v>4.6259999999999999E-3</v>
      </c>
    </row>
    <row r="74" spans="1:15" s="139" customFormat="1" ht="16.5" thickBot="1" x14ac:dyDescent="0.3">
      <c r="A74" s="249"/>
      <c r="B74" s="273" t="s">
        <v>14</v>
      </c>
      <c r="C74" s="265" t="s">
        <v>267</v>
      </c>
      <c r="D74" s="405">
        <v>3.9167099999999992</v>
      </c>
      <c r="E74" s="313">
        <f>ROUND(D74*F62,2)</f>
        <v>1566.68</v>
      </c>
      <c r="F74" s="271">
        <f>E74/E77</f>
        <v>8.1835153366478036E-2</v>
      </c>
      <c r="G74" s="249"/>
      <c r="I74" s="319" t="s">
        <v>30</v>
      </c>
      <c r="J74" s="310" t="s">
        <v>265</v>
      </c>
      <c r="K74" s="408">
        <v>1.1429999999999999E-3</v>
      </c>
      <c r="L74" s="320">
        <f>ROUND(K62*K74,2)</f>
        <v>2.29</v>
      </c>
      <c r="M74" s="316">
        <f>L74/L75</f>
        <v>1.123871221044366E-2</v>
      </c>
    </row>
    <row r="75" spans="1:15" s="139" customFormat="1" ht="16.5" thickBot="1" x14ac:dyDescent="0.3">
      <c r="A75" s="249"/>
      <c r="B75" s="269" t="s">
        <v>231</v>
      </c>
      <c r="C75" s="265" t="s">
        <v>278</v>
      </c>
      <c r="D75" s="405">
        <v>1.091591</v>
      </c>
      <c r="E75" s="313">
        <f>ROUND(D75*F62,2)</f>
        <v>436.64</v>
      </c>
      <c r="F75" s="271">
        <f>E75/E77</f>
        <v>2.280778548646754E-2</v>
      </c>
      <c r="G75" s="249" t="s">
        <v>288</v>
      </c>
      <c r="I75" s="196"/>
      <c r="J75" s="210"/>
      <c r="K75" s="197" t="s">
        <v>243</v>
      </c>
      <c r="L75" s="321">
        <f>SUM(L65:L74)</f>
        <v>203.76</v>
      </c>
      <c r="M75" s="203">
        <f>SUM(M65:M74)</f>
        <v>1</v>
      </c>
      <c r="N75" s="257"/>
      <c r="O75" s="257"/>
    </row>
    <row r="76" spans="1:15" s="139" customFormat="1" ht="16.5" thickBot="1" x14ac:dyDescent="0.3">
      <c r="A76" s="249"/>
      <c r="B76" s="269" t="s">
        <v>230</v>
      </c>
      <c r="C76" s="265" t="s">
        <v>267</v>
      </c>
      <c r="D76" s="405">
        <v>0.72357199999999999</v>
      </c>
      <c r="E76" s="313">
        <f>ROUND(D76*F62,2)</f>
        <v>289.43</v>
      </c>
      <c r="F76" s="299">
        <f>E76/E77</f>
        <v>1.5118306507301898E-2</v>
      </c>
      <c r="G76" s="322">
        <f>SUM(D75:D76)</f>
        <v>1.8151630000000001</v>
      </c>
      <c r="I76" s="198" t="s">
        <v>251</v>
      </c>
      <c r="J76" s="211"/>
      <c r="K76" s="194">
        <f>SUM(K65:K74)</f>
        <v>9.747500000000002E-2</v>
      </c>
      <c r="L76" s="323"/>
      <c r="M76" s="199"/>
    </row>
    <row r="77" spans="1:15" s="139" customFormat="1" ht="37.5" customHeight="1" thickBot="1" x14ac:dyDescent="0.3">
      <c r="A77" s="249"/>
      <c r="B77" s="218"/>
      <c r="C77" s="219"/>
      <c r="D77" s="220" t="s">
        <v>243</v>
      </c>
      <c r="E77" s="276">
        <f>SUM(E65:E76)</f>
        <v>19144.34</v>
      </c>
      <c r="F77" s="227">
        <f>SUM(F65:F76)</f>
        <v>1</v>
      </c>
      <c r="G77" s="249"/>
      <c r="I77" s="435" t="s">
        <v>280</v>
      </c>
      <c r="J77" s="435"/>
      <c r="K77" s="436"/>
      <c r="L77" s="436"/>
      <c r="M77" s="436"/>
    </row>
    <row r="78" spans="1:15" x14ac:dyDescent="0.25">
      <c r="A78" s="249"/>
      <c r="B78" s="228" t="s">
        <v>254</v>
      </c>
      <c r="C78" s="229"/>
      <c r="D78" s="230">
        <f>SUM(D66:D72)</f>
        <v>8.0088000000000006E-2</v>
      </c>
      <c r="E78" s="296"/>
      <c r="F78" s="227"/>
      <c r="H78" s="19"/>
      <c r="I78" s="437"/>
      <c r="J78" s="437"/>
      <c r="K78" s="437"/>
      <c r="L78" s="437"/>
      <c r="M78" s="437"/>
    </row>
    <row r="79" spans="1:15" ht="16.5" thickBot="1" x14ac:dyDescent="0.3">
      <c r="A79" s="249"/>
      <c r="B79" s="222" t="s">
        <v>259</v>
      </c>
      <c r="C79" s="223"/>
      <c r="D79" s="224">
        <f>SUM(D73:D76)</f>
        <v>7.7476099999999999</v>
      </c>
      <c r="E79" s="277"/>
      <c r="F79" s="225"/>
      <c r="H79" s="19"/>
      <c r="I79" s="324"/>
      <c r="J79" s="324"/>
      <c r="K79" s="324"/>
      <c r="L79" s="324"/>
      <c r="M79" s="324"/>
    </row>
    <row r="80" spans="1:15" ht="16.5" thickBot="1" x14ac:dyDescent="0.3">
      <c r="A80" s="249"/>
      <c r="B80" s="229"/>
      <c r="C80" s="229"/>
      <c r="D80" s="230"/>
      <c r="E80" s="420">
        <v>0</v>
      </c>
      <c r="F80" s="300"/>
      <c r="H80" s="19"/>
      <c r="I80" s="324"/>
      <c r="J80" s="324"/>
      <c r="K80" s="324"/>
      <c r="L80" s="324"/>
      <c r="M80" s="324"/>
    </row>
    <row r="81" spans="1:15" ht="19.5" thickBot="1" x14ac:dyDescent="0.35">
      <c r="A81" s="249"/>
      <c r="B81" s="226" t="s">
        <v>42</v>
      </c>
      <c r="C81" s="284"/>
      <c r="D81" s="295"/>
      <c r="E81" s="296"/>
      <c r="F81" s="297"/>
      <c r="H81" s="19"/>
      <c r="I81" s="325"/>
      <c r="J81" s="325"/>
      <c r="K81" s="325"/>
      <c r="L81" s="325"/>
      <c r="M81" s="325"/>
      <c r="O81" s="257"/>
    </row>
    <row r="82" spans="1:15" ht="16.5" thickBot="1" x14ac:dyDescent="0.3">
      <c r="A82" s="249"/>
      <c r="B82" s="213"/>
      <c r="C82" s="245" t="s">
        <v>284</v>
      </c>
      <c r="D82" s="397">
        <v>650000</v>
      </c>
      <c r="E82" s="245" t="s">
        <v>285</v>
      </c>
      <c r="F82" s="395">
        <v>100</v>
      </c>
      <c r="H82" s="19"/>
      <c r="I82" s="139"/>
      <c r="J82" s="139"/>
      <c r="K82" s="139"/>
      <c r="L82" s="139"/>
      <c r="M82" s="139"/>
    </row>
    <row r="83" spans="1:15" x14ac:dyDescent="0.25">
      <c r="A83" s="247"/>
      <c r="B83" s="213"/>
      <c r="C83" s="214"/>
      <c r="D83" s="215" t="s">
        <v>35</v>
      </c>
      <c r="E83" s="216"/>
      <c r="F83" s="217"/>
      <c r="H83" s="288"/>
      <c r="I83" s="139"/>
      <c r="J83" s="139"/>
      <c r="K83" s="139"/>
      <c r="L83" s="283"/>
      <c r="M83" s="139"/>
    </row>
    <row r="84" spans="1:15" ht="32.25" thickBot="1" x14ac:dyDescent="0.3">
      <c r="A84" s="249"/>
      <c r="B84" s="292"/>
      <c r="C84" s="389" t="s">
        <v>266</v>
      </c>
      <c r="D84" s="260" t="s">
        <v>253</v>
      </c>
      <c r="E84" s="261" t="s">
        <v>19</v>
      </c>
      <c r="F84" s="262" t="s">
        <v>20</v>
      </c>
      <c r="H84" s="19"/>
      <c r="I84" s="139"/>
      <c r="J84" s="139"/>
      <c r="K84" s="139"/>
      <c r="L84" s="139"/>
      <c r="M84" s="139"/>
    </row>
    <row r="85" spans="1:15" s="139" customFormat="1" x14ac:dyDescent="0.25">
      <c r="A85" s="249"/>
      <c r="B85" s="264" t="s">
        <v>9</v>
      </c>
      <c r="C85" s="265" t="s">
        <v>268</v>
      </c>
      <c r="D85" s="266" t="s">
        <v>10</v>
      </c>
      <c r="E85" s="313">
        <v>286.45</v>
      </c>
      <c r="F85" s="267">
        <f>E85/E97</f>
        <v>5.9603113386158049E-3</v>
      </c>
      <c r="G85" s="249"/>
    </row>
    <row r="86" spans="1:15" s="139" customFormat="1" x14ac:dyDescent="0.25">
      <c r="A86" s="249"/>
      <c r="B86" s="269" t="s">
        <v>28</v>
      </c>
      <c r="C86" s="265" t="s">
        <v>278</v>
      </c>
      <c r="D86" s="409">
        <v>5.9399999999999994E-2</v>
      </c>
      <c r="E86" s="313">
        <f>ROUND(D86*D82,2)</f>
        <v>38610</v>
      </c>
      <c r="F86" s="271">
        <f>E86/E97</f>
        <v>0.80337797445961334</v>
      </c>
      <c r="G86" s="249"/>
    </row>
    <row r="87" spans="1:15" s="139" customFormat="1" x14ac:dyDescent="0.25">
      <c r="A87" s="249"/>
      <c r="B87" s="264" t="s">
        <v>22</v>
      </c>
      <c r="C87" s="265" t="s">
        <v>278</v>
      </c>
      <c r="D87" s="409">
        <v>4.1139999999999996E-3</v>
      </c>
      <c r="E87" s="313">
        <f>ROUND(D87*D82,2)</f>
        <v>2674.1</v>
      </c>
      <c r="F87" s="267">
        <f>E87/E97</f>
        <v>5.5641363416276922E-2</v>
      </c>
      <c r="G87" s="249"/>
    </row>
    <row r="88" spans="1:15" s="327" customFormat="1" x14ac:dyDescent="0.25">
      <c r="A88" s="326"/>
      <c r="B88" s="273" t="s">
        <v>58</v>
      </c>
      <c r="C88" s="265" t="s">
        <v>278</v>
      </c>
      <c r="D88" s="409">
        <v>4.875E-3</v>
      </c>
      <c r="E88" s="313">
        <f>ROUND(D88*D82,2)</f>
        <v>3168.75</v>
      </c>
      <c r="F88" s="271">
        <f>E88/E97</f>
        <v>6.5933798408932917E-2</v>
      </c>
      <c r="G88" s="326"/>
    </row>
    <row r="89" spans="1:15" s="327" customFormat="1" x14ac:dyDescent="0.25">
      <c r="A89" s="326"/>
      <c r="B89" s="273" t="s">
        <v>25</v>
      </c>
      <c r="C89" s="265" t="s">
        <v>263</v>
      </c>
      <c r="D89" s="409">
        <v>3.153E-3</v>
      </c>
      <c r="E89" s="313">
        <f>ROUND(D89*D82,2)</f>
        <v>2049.4499999999998</v>
      </c>
      <c r="F89" s="271">
        <f>E89/E97</f>
        <v>4.2643952078639066E-2</v>
      </c>
      <c r="G89" s="326"/>
    </row>
    <row r="90" spans="1:15" s="327" customFormat="1" x14ac:dyDescent="0.25">
      <c r="A90" s="326"/>
      <c r="B90" s="273" t="s">
        <v>30</v>
      </c>
      <c r="C90" s="265" t="s">
        <v>265</v>
      </c>
      <c r="D90" s="409">
        <v>8.9999999999999998E-4</v>
      </c>
      <c r="E90" s="313">
        <f>ROUND(D90*D82,2)</f>
        <v>585</v>
      </c>
      <c r="F90" s="271">
        <f>E90/E97</f>
        <v>1.2172393552418384E-2</v>
      </c>
      <c r="G90" s="326"/>
    </row>
    <row r="91" spans="1:15" s="327" customFormat="1" x14ac:dyDescent="0.25">
      <c r="A91" s="326"/>
      <c r="B91" s="273" t="s">
        <v>13</v>
      </c>
      <c r="C91" s="265" t="s">
        <v>278</v>
      </c>
      <c r="D91" s="410">
        <v>2.0158990000000001</v>
      </c>
      <c r="E91" s="313">
        <f>ROUND(D91*F82,2)</f>
        <v>201.59</v>
      </c>
      <c r="F91" s="271">
        <f>E91/E97</f>
        <v>4.194586010653029E-3</v>
      </c>
      <c r="G91" s="326"/>
    </row>
    <row r="92" spans="1:15" s="327" customFormat="1" x14ac:dyDescent="0.25">
      <c r="A92" s="326"/>
      <c r="B92" s="273" t="s">
        <v>14</v>
      </c>
      <c r="C92" s="265" t="s">
        <v>268</v>
      </c>
      <c r="D92" s="410">
        <v>1.352171</v>
      </c>
      <c r="E92" s="313">
        <f>ROUND(D92*F82,2)</f>
        <v>135.22</v>
      </c>
      <c r="F92" s="271">
        <f>E92/E97</f>
        <v>2.813591548988058E-3</v>
      </c>
      <c r="G92" s="326"/>
    </row>
    <row r="93" spans="1:15" s="327" customFormat="1" x14ac:dyDescent="0.25">
      <c r="A93" s="326"/>
      <c r="B93" s="273" t="s">
        <v>269</v>
      </c>
      <c r="C93" s="265" t="s">
        <v>268</v>
      </c>
      <c r="D93" s="410">
        <v>1.9794350000000001</v>
      </c>
      <c r="E93" s="313">
        <f>ROUND(D93*F82,2)</f>
        <v>197.94</v>
      </c>
      <c r="F93" s="271">
        <f>E93/E97</f>
        <v>4.1186385978900768E-3</v>
      </c>
      <c r="G93" s="326"/>
    </row>
    <row r="94" spans="1:15" s="327" customFormat="1" x14ac:dyDescent="0.25">
      <c r="A94" s="326"/>
      <c r="B94" s="273" t="s">
        <v>88</v>
      </c>
      <c r="C94" s="265" t="s">
        <v>268</v>
      </c>
      <c r="D94" s="410">
        <v>0.224797</v>
      </c>
      <c r="E94" s="270">
        <f>ROUND(D94*F82,2)</f>
        <v>22.48</v>
      </c>
      <c r="F94" s="271">
        <f>E94/E97</f>
        <v>4.6775283257840221E-4</v>
      </c>
    </row>
    <row r="95" spans="1:15" s="327" customFormat="1" x14ac:dyDescent="0.25">
      <c r="A95" s="326"/>
      <c r="B95" s="273" t="s">
        <v>270</v>
      </c>
      <c r="C95" s="265" t="s">
        <v>278</v>
      </c>
      <c r="D95" s="410">
        <v>0.9415</v>
      </c>
      <c r="E95" s="270">
        <f>ROUND(D95*F82,2)</f>
        <v>94.15</v>
      </c>
      <c r="F95" s="271">
        <f>E95/E97</f>
        <v>1.9590270990772493E-3</v>
      </c>
      <c r="G95" s="249" t="s">
        <v>288</v>
      </c>
    </row>
    <row r="96" spans="1:15" s="327" customFormat="1" ht="16.5" thickBot="1" x14ac:dyDescent="0.3">
      <c r="A96" s="326"/>
      <c r="B96" s="269" t="s">
        <v>160</v>
      </c>
      <c r="C96" s="265" t="s">
        <v>268</v>
      </c>
      <c r="D96" s="410">
        <v>0.34441100000000002</v>
      </c>
      <c r="E96" s="270">
        <f>ROUND(D96*F82,2)</f>
        <v>34.44</v>
      </c>
      <c r="F96" s="271">
        <f>E96/E97</f>
        <v>7.166106563167335E-4</v>
      </c>
      <c r="G96" s="328">
        <f>SUM(D96+D94)</f>
        <v>0.56920800000000005</v>
      </c>
    </row>
    <row r="97" spans="1:13" s="139" customFormat="1" ht="16.5" thickBot="1" x14ac:dyDescent="0.3">
      <c r="A97" s="249"/>
      <c r="B97" s="218"/>
      <c r="C97" s="219"/>
      <c r="D97" s="220" t="s">
        <v>243</v>
      </c>
      <c r="E97" s="276">
        <f>SUM(E85:E96)</f>
        <v>48059.57</v>
      </c>
      <c r="F97" s="227">
        <f>SUM(F85:F96)</f>
        <v>1</v>
      </c>
      <c r="G97" s="249"/>
    </row>
    <row r="98" spans="1:13" s="139" customFormat="1" x14ac:dyDescent="0.25">
      <c r="A98" s="249"/>
      <c r="B98" s="228" t="s">
        <v>254</v>
      </c>
      <c r="C98" s="229"/>
      <c r="D98" s="230">
        <f>SUM(D86:D90)</f>
        <v>7.2441999999999993E-2</v>
      </c>
      <c r="E98" s="296"/>
      <c r="F98" s="227"/>
      <c r="G98" s="274"/>
    </row>
    <row r="99" spans="1:13" s="139" customFormat="1" ht="16.5" thickBot="1" x14ac:dyDescent="0.3">
      <c r="A99" s="249"/>
      <c r="B99" s="222" t="s">
        <v>259</v>
      </c>
      <c r="C99" s="223"/>
      <c r="D99" s="224">
        <f>SUM(D91:D96)</f>
        <v>6.8582130000000001</v>
      </c>
      <c r="E99" s="277"/>
      <c r="F99" s="225"/>
      <c r="G99" s="274"/>
    </row>
    <row r="100" spans="1:13" s="139" customFormat="1" x14ac:dyDescent="0.25">
      <c r="A100" s="249"/>
      <c r="B100" s="229"/>
      <c r="C100" s="229"/>
      <c r="D100" s="230"/>
      <c r="E100" s="329"/>
      <c r="F100" s="300"/>
      <c r="G100" s="274"/>
    </row>
    <row r="101" spans="1:13" s="139" customFormat="1" ht="16.5" thickBot="1" x14ac:dyDescent="0.3">
      <c r="A101" s="249"/>
      <c r="B101" s="249"/>
      <c r="C101" s="249"/>
      <c r="D101" s="249"/>
      <c r="E101" s="420">
        <v>0</v>
      </c>
      <c r="F101" s="245"/>
      <c r="G101" s="249"/>
      <c r="L101" s="283"/>
    </row>
    <row r="102" spans="1:13" s="139" customFormat="1" ht="19.5" thickBot="1" x14ac:dyDescent="0.35">
      <c r="A102" s="249"/>
      <c r="B102" s="226" t="s">
        <v>41</v>
      </c>
      <c r="C102" s="284"/>
      <c r="D102" s="295"/>
      <c r="E102" s="296"/>
      <c r="F102" s="297"/>
      <c r="G102" s="249"/>
      <c r="L102" s="283"/>
    </row>
    <row r="103" spans="1:13" s="139" customFormat="1" ht="16.5" thickBot="1" x14ac:dyDescent="0.3">
      <c r="A103" s="249"/>
      <c r="B103" s="213"/>
      <c r="C103" s="245" t="s">
        <v>286</v>
      </c>
      <c r="D103" s="397">
        <v>650000</v>
      </c>
      <c r="E103" s="245" t="s">
        <v>285</v>
      </c>
      <c r="F103" s="395">
        <v>100</v>
      </c>
      <c r="G103" s="249"/>
      <c r="L103" s="283"/>
    </row>
    <row r="104" spans="1:13" x14ac:dyDescent="0.25">
      <c r="A104" s="247"/>
      <c r="B104" s="213"/>
      <c r="C104" s="214"/>
      <c r="D104" s="215" t="s">
        <v>35</v>
      </c>
      <c r="E104" s="216"/>
      <c r="F104" s="217"/>
      <c r="H104" s="288"/>
      <c r="I104" s="139"/>
      <c r="J104" s="139"/>
      <c r="K104" s="139"/>
      <c r="L104" s="283"/>
      <c r="M104" s="139"/>
    </row>
    <row r="105" spans="1:13" s="139" customFormat="1" ht="32.25" thickBot="1" x14ac:dyDescent="0.3">
      <c r="A105" s="249"/>
      <c r="B105" s="292"/>
      <c r="C105" s="389" t="s">
        <v>266</v>
      </c>
      <c r="D105" s="260" t="s">
        <v>253</v>
      </c>
      <c r="E105" s="261" t="s">
        <v>19</v>
      </c>
      <c r="F105" s="262" t="s">
        <v>20</v>
      </c>
      <c r="G105" s="249"/>
      <c r="L105" s="283"/>
    </row>
    <row r="106" spans="1:13" s="139" customFormat="1" x14ac:dyDescent="0.25">
      <c r="A106" s="249"/>
      <c r="B106" s="264" t="s">
        <v>9</v>
      </c>
      <c r="C106" s="265" t="s">
        <v>268</v>
      </c>
      <c r="D106" s="266" t="s">
        <v>10</v>
      </c>
      <c r="E106" s="266">
        <v>1380</v>
      </c>
      <c r="F106" s="267">
        <f>E106/E116</f>
        <v>2.8596774905459681E-2</v>
      </c>
      <c r="G106" s="249"/>
      <c r="L106" s="283"/>
    </row>
    <row r="107" spans="1:13" s="139" customFormat="1" x14ac:dyDescent="0.25">
      <c r="A107" s="249"/>
      <c r="B107" s="269" t="s">
        <v>28</v>
      </c>
      <c r="C107" s="265" t="s">
        <v>278</v>
      </c>
      <c r="D107" s="406">
        <v>5.7481000000000004E-2</v>
      </c>
      <c r="E107" s="270">
        <f>ROUND(D107*D103,2)</f>
        <v>37362.65</v>
      </c>
      <c r="F107" s="271">
        <f>E107/E116</f>
        <v>0.77424006660976319</v>
      </c>
      <c r="G107" s="249"/>
      <c r="L107" s="283"/>
    </row>
    <row r="108" spans="1:13" s="139" customFormat="1" x14ac:dyDescent="0.25">
      <c r="A108" s="249"/>
      <c r="B108" s="264" t="s">
        <v>22</v>
      </c>
      <c r="C108" s="265" t="s">
        <v>278</v>
      </c>
      <c r="D108" s="406">
        <v>4.0959999999999998E-3</v>
      </c>
      <c r="E108" s="266">
        <f>ROUND(D108*D103,2)</f>
        <v>2662.4</v>
      </c>
      <c r="F108" s="267">
        <f>E108/E116</f>
        <v>5.5171053266881057E-2</v>
      </c>
      <c r="G108" s="249"/>
      <c r="L108" s="283"/>
    </row>
    <row r="109" spans="1:13" s="139" customFormat="1" x14ac:dyDescent="0.25">
      <c r="A109" s="249"/>
      <c r="B109" s="273" t="s">
        <v>58</v>
      </c>
      <c r="C109" s="265" t="s">
        <v>278</v>
      </c>
      <c r="D109" s="406">
        <v>6.0169999999999998E-3</v>
      </c>
      <c r="E109" s="270">
        <f>ROUND(D109*D103,2)</f>
        <v>3911.05</v>
      </c>
      <c r="F109" s="271">
        <f>E109/E116</f>
        <v>8.1045953981158048E-2</v>
      </c>
      <c r="G109" s="326"/>
      <c r="L109" s="283"/>
    </row>
    <row r="110" spans="1:13" s="139" customFormat="1" x14ac:dyDescent="0.25">
      <c r="A110" s="249"/>
      <c r="B110" s="273" t="s">
        <v>25</v>
      </c>
      <c r="C110" s="265" t="s">
        <v>263</v>
      </c>
      <c r="D110" s="406">
        <v>3.1389999999999999E-3</v>
      </c>
      <c r="E110" s="270">
        <f>ROUND(D110*D103,2)</f>
        <v>2040.35</v>
      </c>
      <c r="F110" s="271">
        <f>E110/E116</f>
        <v>4.2280746143735261E-2</v>
      </c>
      <c r="G110" s="326"/>
      <c r="L110" s="283"/>
    </row>
    <row r="111" spans="1:13" s="139" customFormat="1" x14ac:dyDescent="0.25">
      <c r="A111" s="249"/>
      <c r="B111" s="273" t="s">
        <v>30</v>
      </c>
      <c r="C111" s="265" t="s">
        <v>265</v>
      </c>
      <c r="D111" s="406">
        <v>8.9999999999999998E-4</v>
      </c>
      <c r="E111" s="270">
        <f>ROUND(D111*D103,2)</f>
        <v>585</v>
      </c>
      <c r="F111" s="271">
        <f>E111/E116</f>
        <v>1.2122545883836169E-2</v>
      </c>
      <c r="G111" s="326"/>
      <c r="L111" s="283"/>
    </row>
    <row r="112" spans="1:13" s="139" customFormat="1" x14ac:dyDescent="0.25">
      <c r="A112" s="249"/>
      <c r="B112" s="273" t="s">
        <v>13</v>
      </c>
      <c r="C112" s="265" t="s">
        <v>278</v>
      </c>
      <c r="D112" s="406">
        <v>1.3960759999999999</v>
      </c>
      <c r="E112" s="270">
        <f>ROUND(D112*F103,2)</f>
        <v>139.61000000000001</v>
      </c>
      <c r="F112" s="271">
        <f>E112/E116</f>
        <v>2.8930403946023382E-3</v>
      </c>
      <c r="G112" s="326"/>
      <c r="L112" s="283"/>
    </row>
    <row r="113" spans="1:13" s="139" customFormat="1" x14ac:dyDescent="0.25">
      <c r="A113" s="249"/>
      <c r="B113" s="273" t="s">
        <v>14</v>
      </c>
      <c r="C113" s="265" t="s">
        <v>268</v>
      </c>
      <c r="D113" s="406">
        <v>0.91242899999999993</v>
      </c>
      <c r="E113" s="270">
        <f>ROUND(D113*F103,2)</f>
        <v>91.24</v>
      </c>
      <c r="F113" s="271">
        <f>E113/E116</f>
        <v>1.8907027118653197E-3</v>
      </c>
      <c r="G113" s="326"/>
      <c r="L113" s="283"/>
    </row>
    <row r="114" spans="1:13" s="139" customFormat="1" x14ac:dyDescent="0.25">
      <c r="A114" s="249"/>
      <c r="B114" s="273" t="s">
        <v>88</v>
      </c>
      <c r="C114" s="265" t="s">
        <v>278</v>
      </c>
      <c r="D114" s="406">
        <v>0.71580900000000003</v>
      </c>
      <c r="E114" s="270">
        <f>ROUND(D114*F103,2)</f>
        <v>71.58</v>
      </c>
      <c r="F114" s="271">
        <f>E114/E116</f>
        <v>1.4833022809658E-3</v>
      </c>
      <c r="G114" s="326" t="s">
        <v>289</v>
      </c>
      <c r="L114" s="283"/>
    </row>
    <row r="115" spans="1:13" s="139" customFormat="1" ht="16.5" thickBot="1" x14ac:dyDescent="0.3">
      <c r="A115" s="249"/>
      <c r="B115" s="269" t="s">
        <v>160</v>
      </c>
      <c r="C115" s="265" t="s">
        <v>268</v>
      </c>
      <c r="D115" s="406">
        <v>0.133053</v>
      </c>
      <c r="E115" s="270">
        <f>ROUND(D115*F103,2)</f>
        <v>13.31</v>
      </c>
      <c r="F115" s="330">
        <f>E115/E116</f>
        <v>2.7581382173309305E-4</v>
      </c>
      <c r="G115" s="331">
        <f>SUM(D114:D115)</f>
        <v>0.84886200000000001</v>
      </c>
      <c r="L115" s="283"/>
    </row>
    <row r="116" spans="1:13" s="139" customFormat="1" ht="16.5" thickBot="1" x14ac:dyDescent="0.3">
      <c r="A116" s="249"/>
      <c r="B116" s="218"/>
      <c r="C116" s="219"/>
      <c r="D116" s="220" t="s">
        <v>243</v>
      </c>
      <c r="E116" s="276">
        <f>SUM(E106:E115)</f>
        <v>48257.19</v>
      </c>
      <c r="F116" s="227">
        <f>SUM(F106:F115)</f>
        <v>1</v>
      </c>
      <c r="G116" s="249"/>
      <c r="L116" s="283"/>
    </row>
    <row r="117" spans="1:13" s="139" customFormat="1" x14ac:dyDescent="0.25">
      <c r="A117" s="249"/>
      <c r="B117" s="228" t="s">
        <v>254</v>
      </c>
      <c r="C117" s="229"/>
      <c r="D117" s="230">
        <f>SUM(D107:D111)</f>
        <v>7.1633000000000002E-2</v>
      </c>
      <c r="E117" s="296"/>
      <c r="F117" s="227"/>
      <c r="G117" s="275"/>
      <c r="L117" s="283"/>
    </row>
    <row r="118" spans="1:13" s="139" customFormat="1" ht="16.5" thickBot="1" x14ac:dyDescent="0.3">
      <c r="A118" s="249"/>
      <c r="B118" s="222" t="s">
        <v>259</v>
      </c>
      <c r="C118" s="223"/>
      <c r="D118" s="224">
        <f>SUM(D112:D115)</f>
        <v>3.1573669999999998</v>
      </c>
      <c r="E118" s="277"/>
      <c r="F118" s="225"/>
      <c r="G118" s="275"/>
      <c r="L118" s="283"/>
    </row>
    <row r="119" spans="1:13" s="139" customFormat="1" x14ac:dyDescent="0.25">
      <c r="A119" s="249"/>
      <c r="B119" s="229"/>
      <c r="C119" s="229"/>
      <c r="D119" s="230"/>
      <c r="E119" s="403"/>
      <c r="F119" s="300"/>
      <c r="G119" s="275"/>
      <c r="L119" s="283"/>
    </row>
    <row r="120" spans="1:13" s="139" customFormat="1" ht="16.5" thickBot="1" x14ac:dyDescent="0.3">
      <c r="A120" s="249"/>
      <c r="B120" s="249"/>
      <c r="C120" s="249"/>
      <c r="D120" s="249"/>
      <c r="E120" s="421">
        <v>0</v>
      </c>
      <c r="F120" s="245"/>
      <c r="G120" s="249"/>
    </row>
    <row r="121" spans="1:13" s="139" customFormat="1" ht="19.5" thickBot="1" x14ac:dyDescent="0.35">
      <c r="A121" s="249"/>
      <c r="B121" s="226" t="s">
        <v>51</v>
      </c>
      <c r="C121" s="284"/>
      <c r="D121" s="285"/>
      <c r="E121" s="286"/>
      <c r="F121" s="287"/>
      <c r="G121" s="249"/>
    </row>
    <row r="122" spans="1:13" s="139" customFormat="1" ht="16.5" thickBot="1" x14ac:dyDescent="0.3">
      <c r="A122" s="249"/>
      <c r="B122" s="289"/>
      <c r="C122" s="290"/>
      <c r="D122" s="245" t="s">
        <v>32</v>
      </c>
      <c r="E122" s="395">
        <v>1342</v>
      </c>
      <c r="F122" s="291"/>
      <c r="G122" s="232"/>
    </row>
    <row r="123" spans="1:13" x14ac:dyDescent="0.25">
      <c r="A123" s="247"/>
      <c r="B123" s="213"/>
      <c r="C123" s="249"/>
      <c r="D123" s="215" t="s">
        <v>35</v>
      </c>
      <c r="E123" s="216"/>
      <c r="F123" s="217"/>
      <c r="H123" s="288"/>
      <c r="I123" s="139"/>
      <c r="J123" s="139"/>
      <c r="K123" s="139"/>
      <c r="L123" s="283"/>
      <c r="M123" s="139"/>
    </row>
    <row r="124" spans="1:13" s="139" customFormat="1" ht="16.5" thickBot="1" x14ac:dyDescent="0.3">
      <c r="A124" s="249"/>
      <c r="B124" s="292"/>
      <c r="C124" s="389" t="s">
        <v>266</v>
      </c>
      <c r="D124" s="260" t="s">
        <v>252</v>
      </c>
      <c r="E124" s="261" t="s">
        <v>19</v>
      </c>
      <c r="F124" s="262" t="s">
        <v>20</v>
      </c>
      <c r="G124" s="249"/>
    </row>
    <row r="125" spans="1:13" x14ac:dyDescent="0.25">
      <c r="A125" s="247"/>
      <c r="B125" s="332" t="s">
        <v>44</v>
      </c>
      <c r="C125" s="249"/>
      <c r="D125" s="266" t="s">
        <v>10</v>
      </c>
      <c r="E125" s="313">
        <v>7.5333333333333341</v>
      </c>
      <c r="F125" s="267">
        <f>E125/E137</f>
        <v>5.2572811017028015E-2</v>
      </c>
      <c r="H125" s="19"/>
      <c r="I125" s="139"/>
      <c r="J125" s="139"/>
      <c r="K125" s="139"/>
      <c r="L125" s="139"/>
      <c r="M125" s="139"/>
    </row>
    <row r="126" spans="1:13" x14ac:dyDescent="0.25">
      <c r="A126" s="249"/>
      <c r="B126" s="332"/>
      <c r="C126" s="265" t="s">
        <v>271</v>
      </c>
      <c r="D126" s="333" t="s">
        <v>234</v>
      </c>
      <c r="F126" s="334"/>
      <c r="H126" s="232"/>
      <c r="I126" s="139"/>
      <c r="J126" s="139"/>
      <c r="K126" s="139"/>
      <c r="L126" s="139"/>
      <c r="M126" s="139"/>
    </row>
    <row r="127" spans="1:13" x14ac:dyDescent="0.25">
      <c r="A127" s="249"/>
      <c r="B127" s="269" t="s">
        <v>45</v>
      </c>
      <c r="C127" s="265" t="s">
        <v>278</v>
      </c>
      <c r="D127" s="274">
        <v>6.6082000000000002E-2</v>
      </c>
      <c r="E127" s="338">
        <f>ROUND(D127*E122,2)</f>
        <v>88.68</v>
      </c>
      <c r="F127" s="271">
        <f>E127/E137</f>
        <v>0.61887038243230674</v>
      </c>
      <c r="H127" s="19"/>
      <c r="I127" s="139"/>
      <c r="J127" s="139"/>
      <c r="K127" s="139"/>
      <c r="L127" s="139"/>
      <c r="M127" s="139"/>
    </row>
    <row r="128" spans="1:13" s="139" customFormat="1" x14ac:dyDescent="0.25">
      <c r="A128" s="249"/>
      <c r="B128" s="332" t="s">
        <v>46</v>
      </c>
      <c r="C128" s="265" t="s">
        <v>278</v>
      </c>
      <c r="D128" s="274">
        <v>4.1980000000000003E-3</v>
      </c>
      <c r="E128" s="333">
        <f>ROUND(D128*E122,2)</f>
        <v>5.63</v>
      </c>
      <c r="F128" s="267">
        <f>E128/E137</f>
        <v>3.9290034428212529E-2</v>
      </c>
      <c r="G128" s="249"/>
    </row>
    <row r="129" spans="1:16" s="139" customFormat="1" x14ac:dyDescent="0.25">
      <c r="A129" s="249"/>
      <c r="B129" s="269" t="s">
        <v>63</v>
      </c>
      <c r="C129" s="265" t="s">
        <v>278</v>
      </c>
      <c r="D129" s="354">
        <v>4.6249999999999998E-3</v>
      </c>
      <c r="E129" s="338">
        <f>ROUND(D129*E122,2)</f>
        <v>6.21</v>
      </c>
      <c r="F129" s="271">
        <f>E129/E137</f>
        <v>4.3337675630408488E-2</v>
      </c>
      <c r="G129" s="326"/>
    </row>
    <row r="130" spans="1:16" s="139" customFormat="1" x14ac:dyDescent="0.25">
      <c r="A130" s="249"/>
      <c r="B130" s="269" t="s">
        <v>47</v>
      </c>
      <c r="C130" s="265" t="s">
        <v>263</v>
      </c>
      <c r="D130" s="354">
        <v>3.2169999999999998E-3</v>
      </c>
      <c r="E130" s="338">
        <f>ROUND(D130*E122,2)</f>
        <v>4.32</v>
      </c>
      <c r="F130" s="271">
        <f>E130/E137</f>
        <v>3.0147948264631994E-2</v>
      </c>
      <c r="G130" s="326"/>
    </row>
    <row r="131" spans="1:16" s="139" customFormat="1" x14ac:dyDescent="0.25">
      <c r="A131" s="249"/>
      <c r="B131" s="269" t="s">
        <v>48</v>
      </c>
      <c r="C131" s="265" t="s">
        <v>278</v>
      </c>
      <c r="D131" s="354">
        <v>6.332E-3</v>
      </c>
      <c r="E131" s="338">
        <f>ROUND(D131*E122,2)</f>
        <v>8.5</v>
      </c>
      <c r="F131" s="271">
        <f>E131/E137</f>
        <v>5.9318879687354616E-2</v>
      </c>
      <c r="G131" s="326"/>
    </row>
    <row r="132" spans="1:16" s="327" customFormat="1" x14ac:dyDescent="0.25">
      <c r="A132" s="326"/>
      <c r="B132" s="269" t="s">
        <v>49</v>
      </c>
      <c r="C132" s="265" t="s">
        <v>271</v>
      </c>
      <c r="D132" s="354">
        <v>1.0529E-2</v>
      </c>
      <c r="E132" s="338">
        <f>ROUND(D132*E122,2)</f>
        <v>14.13</v>
      </c>
      <c r="F132" s="271">
        <f>E132/E137</f>
        <v>9.8608914115567145E-2</v>
      </c>
      <c r="G132" s="326" t="s">
        <v>287</v>
      </c>
    </row>
    <row r="133" spans="1:16" s="327" customFormat="1" x14ac:dyDescent="0.25">
      <c r="A133" s="326"/>
      <c r="B133" s="269" t="s">
        <v>226</v>
      </c>
      <c r="C133" s="265" t="s">
        <v>271</v>
      </c>
      <c r="D133" s="354">
        <v>3.2160000000000001E-3</v>
      </c>
      <c r="E133" s="338">
        <f>ROUND(D133*E122,2)</f>
        <v>4.32</v>
      </c>
      <c r="F133" s="271">
        <f>E133/E137</f>
        <v>3.0147948264631994E-2</v>
      </c>
      <c r="G133" s="331">
        <f>SUM(D133:D134)</f>
        <v>7.0240000000000007E-3</v>
      </c>
    </row>
    <row r="134" spans="1:16" s="327" customFormat="1" x14ac:dyDescent="0.25">
      <c r="A134" s="326"/>
      <c r="B134" s="269" t="s">
        <v>227</v>
      </c>
      <c r="C134" s="265" t="s">
        <v>278</v>
      </c>
      <c r="D134" s="354">
        <v>3.8080000000000002E-3</v>
      </c>
      <c r="E134" s="338">
        <f>ROUND(D134*E122,2)</f>
        <v>5.1100000000000003</v>
      </c>
      <c r="F134" s="271">
        <f>E134/E137</f>
        <v>3.5661114729692009E-2</v>
      </c>
      <c r="G134" s="326"/>
      <c r="P134" s="336"/>
    </row>
    <row r="135" spans="1:16" s="327" customFormat="1" x14ac:dyDescent="0.25">
      <c r="A135" s="326"/>
      <c r="B135" s="273" t="s">
        <v>272</v>
      </c>
      <c r="C135" s="265" t="s">
        <v>271</v>
      </c>
      <c r="D135" s="354">
        <v>-1.9949999999999998E-3</v>
      </c>
      <c r="E135" s="338">
        <f>ROUND(D135*E122,2)</f>
        <v>-2.68</v>
      </c>
      <c r="F135" s="271">
        <f>E135/E137</f>
        <v>-1.8702893830836516E-2</v>
      </c>
      <c r="G135" s="326"/>
      <c r="P135" s="336"/>
    </row>
    <row r="136" spans="1:16" s="327" customFormat="1" ht="16.5" thickBot="1" x14ac:dyDescent="0.3">
      <c r="A136" s="326"/>
      <c r="B136" s="269" t="s">
        <v>50</v>
      </c>
      <c r="C136" s="265" t="s">
        <v>265</v>
      </c>
      <c r="D136" s="354">
        <v>1.1440000000000001E-3</v>
      </c>
      <c r="E136" s="338">
        <f>ROUND(D136*E122,2)</f>
        <v>1.54</v>
      </c>
      <c r="F136" s="271">
        <f>E136/E137</f>
        <v>1.0747185261003071E-2</v>
      </c>
      <c r="G136" s="326"/>
    </row>
    <row r="137" spans="1:16" s="327" customFormat="1" ht="16.5" thickBot="1" x14ac:dyDescent="0.3">
      <c r="A137" s="326"/>
      <c r="B137" s="218"/>
      <c r="C137" s="219"/>
      <c r="D137" s="220" t="s">
        <v>243</v>
      </c>
      <c r="E137" s="276">
        <f>SUM(E125:E136)</f>
        <v>143.29333333333332</v>
      </c>
      <c r="F137" s="221">
        <f>SUM(F125:F136)</f>
        <v>0.99999999999999989</v>
      </c>
      <c r="G137" s="337"/>
    </row>
    <row r="138" spans="1:16" s="327" customFormat="1" ht="16.5" thickBot="1" x14ac:dyDescent="0.3">
      <c r="A138" s="326"/>
      <c r="B138" s="222" t="s">
        <v>254</v>
      </c>
      <c r="C138" s="223"/>
      <c r="D138" s="224">
        <f>SUM(D127:D136)</f>
        <v>0.10115600000000002</v>
      </c>
      <c r="E138" s="277"/>
      <c r="F138" s="225"/>
      <c r="G138" s="337"/>
    </row>
    <row r="139" spans="1:16" s="327" customFormat="1" ht="16.5" thickBot="1" x14ac:dyDescent="0.3">
      <c r="A139" s="326"/>
      <c r="B139" s="326"/>
      <c r="C139" s="326"/>
      <c r="D139" s="326"/>
      <c r="E139" s="421">
        <v>0</v>
      </c>
      <c r="F139" s="335"/>
      <c r="G139" s="326"/>
    </row>
    <row r="140" spans="1:16" s="327" customFormat="1" ht="19.5" thickBot="1" x14ac:dyDescent="0.35">
      <c r="A140" s="326"/>
      <c r="B140" s="226" t="s">
        <v>52</v>
      </c>
      <c r="C140" s="284"/>
      <c r="D140" s="295"/>
      <c r="E140" s="296"/>
      <c r="F140" s="297"/>
      <c r="G140" s="249"/>
      <c r="H140" s="139"/>
    </row>
    <row r="141" spans="1:16" s="327" customFormat="1" ht="16.5" thickBot="1" x14ac:dyDescent="0.3">
      <c r="A141" s="326"/>
      <c r="B141" s="213"/>
      <c r="C141" s="245" t="s">
        <v>284</v>
      </c>
      <c r="D141" s="397">
        <v>12260</v>
      </c>
      <c r="E141" s="245" t="s">
        <v>285</v>
      </c>
      <c r="F141" s="395">
        <v>41</v>
      </c>
      <c r="G141" s="249"/>
      <c r="H141" s="139"/>
      <c r="I141" s="212"/>
      <c r="J141" s="212"/>
      <c r="K141" s="195"/>
      <c r="L141" s="278"/>
      <c r="M141" s="279"/>
    </row>
    <row r="142" spans="1:16" x14ac:dyDescent="0.25">
      <c r="A142" s="247"/>
      <c r="B142" s="213"/>
      <c r="C142" s="214"/>
      <c r="D142" s="215" t="s">
        <v>35</v>
      </c>
      <c r="E142" s="216"/>
      <c r="F142" s="217"/>
      <c r="H142" s="288"/>
      <c r="I142" s="139"/>
      <c r="J142" s="139"/>
      <c r="K142" s="139"/>
      <c r="L142" s="283"/>
      <c r="M142" s="139"/>
    </row>
    <row r="143" spans="1:16" s="327" customFormat="1" ht="32.25" thickBot="1" x14ac:dyDescent="0.3">
      <c r="A143" s="326"/>
      <c r="B143" s="292"/>
      <c r="C143" s="389" t="s">
        <v>266</v>
      </c>
      <c r="D143" s="260" t="s">
        <v>253</v>
      </c>
      <c r="E143" s="261" t="s">
        <v>19</v>
      </c>
      <c r="F143" s="262" t="s">
        <v>20</v>
      </c>
      <c r="G143" s="249"/>
      <c r="H143" s="139"/>
      <c r="I143" s="212"/>
      <c r="J143" s="212"/>
      <c r="K143" s="195"/>
      <c r="L143" s="278"/>
      <c r="M143" s="279"/>
    </row>
    <row r="144" spans="1:16" s="327" customFormat="1" x14ac:dyDescent="0.25">
      <c r="A144" s="326"/>
      <c r="B144" s="269" t="s">
        <v>44</v>
      </c>
      <c r="C144" s="326"/>
      <c r="D144" s="270" t="s">
        <v>10</v>
      </c>
      <c r="E144" s="313">
        <v>17.75</v>
      </c>
      <c r="F144" s="267">
        <f>E144/E158</f>
        <v>1.3452880811265555E-2</v>
      </c>
      <c r="G144" s="249"/>
      <c r="H144" s="139"/>
      <c r="I144" s="212"/>
      <c r="J144" s="212"/>
      <c r="K144" s="195"/>
      <c r="L144" s="278"/>
      <c r="M144" s="279"/>
    </row>
    <row r="145" spans="1:13" s="327" customFormat="1" x14ac:dyDescent="0.25">
      <c r="A145" s="326"/>
      <c r="B145" s="269"/>
      <c r="C145" s="419" t="s">
        <v>271</v>
      </c>
      <c r="D145" s="338" t="s">
        <v>282</v>
      </c>
      <c r="E145" s="245"/>
      <c r="F145" s="339"/>
      <c r="G145" s="249"/>
      <c r="H145" s="139"/>
      <c r="I145" s="212"/>
      <c r="J145" s="212"/>
      <c r="K145" s="195"/>
      <c r="L145" s="278"/>
      <c r="M145" s="279"/>
    </row>
    <row r="146" spans="1:13" s="327" customFormat="1" x14ac:dyDescent="0.25">
      <c r="A146" s="326"/>
      <c r="B146" s="269" t="s">
        <v>45</v>
      </c>
      <c r="C146" s="419" t="s">
        <v>278</v>
      </c>
      <c r="D146" s="274">
        <v>6.6082000000000002E-2</v>
      </c>
      <c r="E146" s="270">
        <f>ROUND(D146*D141,2)</f>
        <v>810.17</v>
      </c>
      <c r="F146" s="271">
        <f>E146/E158</f>
        <v>0.61403495475284586</v>
      </c>
      <c r="G146" s="275"/>
      <c r="H146" s="139"/>
      <c r="I146" s="212"/>
      <c r="J146" s="212"/>
      <c r="K146" s="195"/>
      <c r="L146" s="278"/>
      <c r="M146" s="279"/>
    </row>
    <row r="147" spans="1:13" s="327" customFormat="1" x14ac:dyDescent="0.25">
      <c r="A147" s="326"/>
      <c r="B147" s="269" t="s">
        <v>46</v>
      </c>
      <c r="C147" s="419" t="s">
        <v>278</v>
      </c>
      <c r="D147" s="274">
        <v>4.1980000000000003E-3</v>
      </c>
      <c r="E147" s="270">
        <f>ROUND(D147*D141,2)</f>
        <v>51.47</v>
      </c>
      <c r="F147" s="271">
        <f>E147/E158</f>
        <v>3.9009564808779609E-2</v>
      </c>
      <c r="G147" s="249"/>
      <c r="H147" s="139"/>
      <c r="I147" s="212"/>
      <c r="J147" s="212"/>
      <c r="K147" s="195"/>
      <c r="L147" s="278"/>
      <c r="M147" s="279"/>
    </row>
    <row r="148" spans="1:13" s="327" customFormat="1" x14ac:dyDescent="0.25">
      <c r="A148" s="326"/>
      <c r="B148" s="269" t="s">
        <v>63</v>
      </c>
      <c r="C148" s="419" t="s">
        <v>278</v>
      </c>
      <c r="D148" s="274">
        <v>4.6249999999999998E-3</v>
      </c>
      <c r="E148" s="270">
        <f>ROUND(D148*D141,2)</f>
        <v>56.7</v>
      </c>
      <c r="F148" s="271">
        <f>E148/E158</f>
        <v>4.297342771823983E-2</v>
      </c>
      <c r="G148" s="326"/>
      <c r="I148" s="212"/>
      <c r="J148" s="212"/>
      <c r="K148" s="195"/>
      <c r="L148" s="278"/>
      <c r="M148" s="279"/>
    </row>
    <row r="149" spans="1:13" s="327" customFormat="1" x14ac:dyDescent="0.25">
      <c r="A149" s="326"/>
      <c r="B149" s="269" t="s">
        <v>47</v>
      </c>
      <c r="C149" s="419" t="s">
        <v>263</v>
      </c>
      <c r="D149" s="274">
        <v>3.2169999999999998E-3</v>
      </c>
      <c r="E149" s="270">
        <f>ROUND(D149*D141,2)</f>
        <v>39.44</v>
      </c>
      <c r="F149" s="271">
        <f>E149/E158</f>
        <v>2.9891922208243011E-2</v>
      </c>
      <c r="G149" s="326"/>
      <c r="I149" s="212"/>
      <c r="J149" s="212"/>
      <c r="K149" s="195"/>
      <c r="L149" s="278"/>
      <c r="M149" s="279"/>
    </row>
    <row r="150" spans="1:13" s="327" customFormat="1" x14ac:dyDescent="0.25">
      <c r="A150" s="326"/>
      <c r="B150" s="269" t="s">
        <v>49</v>
      </c>
      <c r="C150" s="419" t="s">
        <v>271</v>
      </c>
      <c r="D150" s="274">
        <v>2.4190000000000001E-3</v>
      </c>
      <c r="E150" s="270">
        <f>ROUND(D150*D141,2)</f>
        <v>29.66</v>
      </c>
      <c r="F150" s="271">
        <f>E150/E158</f>
        <v>2.2479574358430218E-2</v>
      </c>
      <c r="G150" s="326"/>
      <c r="H150" s="336"/>
      <c r="I150" s="212"/>
      <c r="J150" s="212"/>
      <c r="K150" s="195"/>
      <c r="L150" s="278"/>
      <c r="M150" s="279"/>
    </row>
    <row r="151" spans="1:13" s="327" customFormat="1" x14ac:dyDescent="0.25">
      <c r="A151" s="326"/>
      <c r="B151" s="269" t="s">
        <v>64</v>
      </c>
      <c r="C151" s="419" t="s">
        <v>271</v>
      </c>
      <c r="D151" s="274">
        <v>9.2500000000000004E-4</v>
      </c>
      <c r="E151" s="270">
        <f>ROUND(D151*D141,2)</f>
        <v>11.34</v>
      </c>
      <c r="F151" s="271">
        <f>E151/E158</f>
        <v>8.5946855436479664E-3</v>
      </c>
      <c r="G151" s="326"/>
      <c r="H151" s="336"/>
      <c r="I151" s="212"/>
      <c r="J151" s="212"/>
      <c r="K151" s="195"/>
      <c r="L151" s="278"/>
      <c r="M151" s="279"/>
    </row>
    <row r="152" spans="1:13" s="327" customFormat="1" x14ac:dyDescent="0.25">
      <c r="A152" s="326"/>
      <c r="B152" s="273" t="s">
        <v>272</v>
      </c>
      <c r="C152" s="419" t="s">
        <v>271</v>
      </c>
      <c r="D152" s="274">
        <f>D172</f>
        <v>-1.9949999999999998E-3</v>
      </c>
      <c r="E152" s="270">
        <f>ROUND(D152*D141,2)</f>
        <v>-24.46</v>
      </c>
      <c r="F152" s="271">
        <f>E152/E158</f>
        <v>-1.8538448712312985E-2</v>
      </c>
      <c r="G152" s="326"/>
      <c r="I152" s="212"/>
      <c r="J152" s="212"/>
      <c r="K152" s="195"/>
      <c r="L152" s="278"/>
      <c r="M152" s="279"/>
    </row>
    <row r="153" spans="1:13" s="327" customFormat="1" x14ac:dyDescent="0.25">
      <c r="A153" s="326"/>
      <c r="B153" s="269" t="s">
        <v>50</v>
      </c>
      <c r="C153" s="419" t="s">
        <v>265</v>
      </c>
      <c r="D153" s="274">
        <v>1.1440000000000001E-3</v>
      </c>
      <c r="E153" s="270">
        <f>ROUND(D153*D141,2)</f>
        <v>14.03</v>
      </c>
      <c r="F153" s="271">
        <f>E153/E158</f>
        <v>1.0633460156735535E-2</v>
      </c>
      <c r="G153" s="326"/>
      <c r="I153" s="212"/>
      <c r="J153" s="212"/>
      <c r="K153" s="195"/>
      <c r="L153" s="278"/>
      <c r="M153" s="279"/>
    </row>
    <row r="154" spans="1:13" s="327" customFormat="1" x14ac:dyDescent="0.25">
      <c r="A154" s="326"/>
      <c r="B154" s="269" t="s">
        <v>54</v>
      </c>
      <c r="C154" s="419" t="s">
        <v>271</v>
      </c>
      <c r="D154" s="274">
        <v>4.4127780000000003</v>
      </c>
      <c r="E154" s="270">
        <f>ROUND(D154*F141,2)</f>
        <v>180.92</v>
      </c>
      <c r="F154" s="271">
        <f>E154/E158</f>
        <v>0.13712085613375571</v>
      </c>
      <c r="G154" s="326"/>
      <c r="I154" s="212"/>
      <c r="J154" s="212"/>
      <c r="K154" s="195"/>
      <c r="L154" s="278"/>
      <c r="M154" s="279"/>
    </row>
    <row r="155" spans="1:13" s="327" customFormat="1" x14ac:dyDescent="0.25">
      <c r="A155" s="326"/>
      <c r="B155" s="269" t="s">
        <v>53</v>
      </c>
      <c r="C155" s="419" t="s">
        <v>278</v>
      </c>
      <c r="D155" s="274">
        <v>1.4370339999999999</v>
      </c>
      <c r="E155" s="270">
        <f>ROUND(D155*F141,2)</f>
        <v>58.92</v>
      </c>
      <c r="F155" s="271">
        <f>E155/E158</f>
        <v>4.4655985205620648E-2</v>
      </c>
      <c r="G155" s="326" t="s">
        <v>288</v>
      </c>
      <c r="I155" s="212"/>
      <c r="J155" s="212"/>
      <c r="K155" s="195"/>
      <c r="L155" s="278"/>
      <c r="M155" s="279"/>
    </row>
    <row r="156" spans="1:13" s="327" customFormat="1" x14ac:dyDescent="0.25">
      <c r="A156" s="326"/>
      <c r="B156" s="269" t="s">
        <v>229</v>
      </c>
      <c r="C156" s="419" t="s">
        <v>278</v>
      </c>
      <c r="D156" s="274">
        <v>0.54291400000000001</v>
      </c>
      <c r="E156" s="270">
        <f>ROUND(D156*F141,2)</f>
        <v>22.26</v>
      </c>
      <c r="F156" s="271">
        <f>E156/E158</f>
        <v>1.6871049400494158E-2</v>
      </c>
      <c r="G156" s="328">
        <f>SUM(D156:D157)</f>
        <v>1.7922709999999999</v>
      </c>
      <c r="I156" s="212"/>
      <c r="J156" s="212"/>
      <c r="K156" s="195"/>
      <c r="L156" s="278"/>
      <c r="M156" s="279"/>
    </row>
    <row r="157" spans="1:13" s="327" customFormat="1" x14ac:dyDescent="0.25">
      <c r="A157" s="326"/>
      <c r="B157" s="340" t="s">
        <v>228</v>
      </c>
      <c r="C157" s="394" t="s">
        <v>271</v>
      </c>
      <c r="D157" s="411">
        <v>1.2493570000000001</v>
      </c>
      <c r="E157" s="341">
        <f>ROUND(D157*F141,2)</f>
        <v>51.22</v>
      </c>
      <c r="F157" s="299">
        <f>E157/E158</f>
        <v>3.8820087614254747E-2</v>
      </c>
      <c r="G157" s="249"/>
      <c r="H157" s="139"/>
      <c r="I157" s="212"/>
      <c r="J157" s="212"/>
      <c r="K157" s="195"/>
      <c r="L157" s="278"/>
      <c r="M157" s="279"/>
    </row>
    <row r="158" spans="1:13" s="327" customFormat="1" ht="16.5" thickBot="1" x14ac:dyDescent="0.3">
      <c r="A158" s="326"/>
      <c r="B158" s="231" t="s">
        <v>56</v>
      </c>
      <c r="C158" s="232"/>
      <c r="D158" s="233" t="s">
        <v>243</v>
      </c>
      <c r="E158" s="342">
        <f>SUM(E144:E157)</f>
        <v>1319.42</v>
      </c>
      <c r="F158" s="227">
        <f>SUM(F144:F157)</f>
        <v>0.99999999999999956</v>
      </c>
      <c r="G158" s="249"/>
      <c r="H158" s="139"/>
      <c r="I158" s="212"/>
      <c r="J158" s="212"/>
      <c r="K158" s="195"/>
      <c r="L158" s="278"/>
      <c r="M158" s="279"/>
    </row>
    <row r="159" spans="1:13" s="327" customFormat="1" x14ac:dyDescent="0.25">
      <c r="A159" s="326"/>
      <c r="B159" s="228" t="s">
        <v>254</v>
      </c>
      <c r="C159" s="229"/>
      <c r="D159" s="230">
        <f>SUM(D146:D153)</f>
        <v>8.061500000000002E-2</v>
      </c>
      <c r="E159" s="296"/>
      <c r="F159" s="227"/>
      <c r="G159" s="326"/>
      <c r="I159" s="212"/>
      <c r="J159" s="212"/>
      <c r="K159" s="195"/>
      <c r="L159" s="278"/>
      <c r="M159" s="279"/>
    </row>
    <row r="160" spans="1:13" s="327" customFormat="1" ht="16.5" thickBot="1" x14ac:dyDescent="0.3">
      <c r="A160" s="326"/>
      <c r="B160" s="222" t="s">
        <v>259</v>
      </c>
      <c r="C160" s="223"/>
      <c r="D160" s="224">
        <f>SUM(D154:D157)</f>
        <v>7.6420829999999995</v>
      </c>
      <c r="E160" s="422">
        <v>0</v>
      </c>
      <c r="F160" s="225"/>
      <c r="G160" s="326"/>
      <c r="I160" s="212"/>
      <c r="J160" s="212"/>
      <c r="K160" s="195"/>
      <c r="L160" s="278"/>
      <c r="M160" s="279"/>
    </row>
    <row r="161" spans="1:68" ht="16.5" thickBot="1" x14ac:dyDescent="0.3">
      <c r="A161" s="249"/>
      <c r="C161" s="418"/>
      <c r="H161" s="139"/>
      <c r="I161" s="139"/>
      <c r="J161" s="139"/>
      <c r="K161" s="139"/>
      <c r="L161" s="139"/>
      <c r="M161" s="139"/>
    </row>
    <row r="162" spans="1:68" s="326" customFormat="1" ht="19.5" thickBot="1" x14ac:dyDescent="0.35">
      <c r="B162" s="248" t="s">
        <v>39</v>
      </c>
      <c r="C162" s="390" t="s">
        <v>266</v>
      </c>
      <c r="D162" s="343" t="s">
        <v>254</v>
      </c>
      <c r="E162" s="344"/>
      <c r="F162" s="335"/>
      <c r="G162" s="345"/>
      <c r="H162" s="327"/>
      <c r="I162" s="327"/>
      <c r="J162" s="327"/>
      <c r="K162" s="327"/>
      <c r="L162" s="327"/>
      <c r="M162" s="327"/>
      <c r="N162" s="327"/>
      <c r="O162" s="327"/>
      <c r="P162" s="327"/>
      <c r="Q162" s="327"/>
      <c r="R162" s="327"/>
      <c r="S162" s="327"/>
      <c r="T162" s="327"/>
      <c r="U162" s="327"/>
      <c r="V162" s="327"/>
      <c r="W162" s="327"/>
      <c r="X162" s="327"/>
      <c r="Y162" s="327"/>
      <c r="Z162" s="327"/>
      <c r="AA162" s="327"/>
      <c r="AB162" s="327"/>
      <c r="AC162" s="327"/>
      <c r="AD162" s="327"/>
      <c r="AE162" s="327"/>
      <c r="AF162" s="327"/>
      <c r="AG162" s="327"/>
      <c r="AH162" s="327"/>
      <c r="AI162" s="327"/>
      <c r="AJ162" s="327"/>
      <c r="AK162" s="327"/>
      <c r="AL162" s="327"/>
      <c r="AM162" s="327"/>
      <c r="AN162" s="327"/>
      <c r="AO162" s="327"/>
      <c r="AP162" s="327"/>
      <c r="AQ162" s="327"/>
      <c r="AR162" s="327"/>
      <c r="AS162" s="327"/>
      <c r="AT162" s="327"/>
      <c r="AU162" s="327"/>
      <c r="AV162" s="327"/>
      <c r="AW162" s="327"/>
      <c r="AX162" s="327"/>
      <c r="AY162" s="327"/>
      <c r="AZ162" s="327"/>
      <c r="BA162" s="327"/>
      <c r="BB162" s="327"/>
      <c r="BC162" s="327"/>
      <c r="BD162" s="327"/>
      <c r="BE162" s="327"/>
      <c r="BF162" s="327"/>
      <c r="BG162" s="327"/>
      <c r="BH162" s="327"/>
      <c r="BI162" s="327"/>
      <c r="BJ162" s="327"/>
      <c r="BK162" s="327"/>
      <c r="BL162" s="327"/>
      <c r="BM162" s="327"/>
      <c r="BN162" s="327"/>
      <c r="BO162" s="327"/>
      <c r="BP162" s="327"/>
    </row>
    <row r="163" spans="1:68" s="327" customFormat="1" x14ac:dyDescent="0.25">
      <c r="A163" s="326"/>
      <c r="B163" s="269" t="s">
        <v>15</v>
      </c>
      <c r="C163" s="265" t="s">
        <v>278</v>
      </c>
      <c r="D163" s="354">
        <v>6.4060999999999993E-2</v>
      </c>
      <c r="E163" s="346" t="s">
        <v>36</v>
      </c>
      <c r="F163" s="335"/>
      <c r="G163" s="326"/>
      <c r="I163" s="347"/>
      <c r="J163" s="347"/>
      <c r="K163" s="348"/>
      <c r="L163" s="349"/>
      <c r="M163" s="350"/>
    </row>
    <row r="164" spans="1:68" s="326" customFormat="1" x14ac:dyDescent="0.25">
      <c r="B164" s="269" t="s">
        <v>16</v>
      </c>
      <c r="C164" s="265" t="s">
        <v>278</v>
      </c>
      <c r="D164" s="354">
        <v>4.1980000000000003E-3</v>
      </c>
      <c r="E164" s="351">
        <f>SUM(D163:D165)</f>
        <v>7.2856999999999991E-2</v>
      </c>
      <c r="F164" s="335"/>
      <c r="H164" s="327"/>
      <c r="I164" s="352"/>
      <c r="J164" s="352"/>
      <c r="K164" s="348"/>
      <c r="L164" s="349"/>
      <c r="M164" s="350"/>
      <c r="N164" s="327"/>
      <c r="O164" s="327"/>
      <c r="P164" s="327"/>
      <c r="Q164" s="327"/>
      <c r="R164" s="327"/>
      <c r="S164" s="327"/>
      <c r="T164" s="327"/>
      <c r="U164" s="327"/>
      <c r="V164" s="327"/>
      <c r="W164" s="327"/>
      <c r="X164" s="327"/>
      <c r="Y164" s="327"/>
      <c r="Z164" s="327"/>
      <c r="AA164" s="327"/>
      <c r="AB164" s="327"/>
      <c r="AC164" s="327"/>
      <c r="AD164" s="327"/>
      <c r="AE164" s="327"/>
      <c r="AF164" s="327"/>
      <c r="AG164" s="327"/>
      <c r="AH164" s="327"/>
      <c r="AI164" s="327"/>
      <c r="AJ164" s="327"/>
      <c r="AK164" s="327"/>
      <c r="AL164" s="327"/>
      <c r="AM164" s="327"/>
      <c r="AN164" s="327"/>
      <c r="AO164" s="327"/>
      <c r="AP164" s="327"/>
      <c r="AQ164" s="327"/>
      <c r="AR164" s="327"/>
      <c r="AS164" s="327"/>
      <c r="AT164" s="327"/>
      <c r="AU164" s="327"/>
      <c r="AV164" s="327"/>
      <c r="AW164" s="327"/>
      <c r="AX164" s="327"/>
      <c r="AY164" s="327"/>
      <c r="AZ164" s="327"/>
      <c r="BA164" s="327"/>
      <c r="BB164" s="327"/>
      <c r="BC164" s="327"/>
      <c r="BD164" s="327"/>
      <c r="BE164" s="327"/>
      <c r="BF164" s="327"/>
      <c r="BG164" s="327"/>
      <c r="BH164" s="327"/>
      <c r="BI164" s="327"/>
      <c r="BJ164" s="327"/>
      <c r="BK164" s="327"/>
      <c r="BL164" s="327"/>
      <c r="BM164" s="327"/>
      <c r="BN164" s="327"/>
      <c r="BO164" s="327"/>
      <c r="BP164" s="327"/>
    </row>
    <row r="165" spans="1:68" s="326" customFormat="1" x14ac:dyDescent="0.25">
      <c r="B165" s="269" t="s">
        <v>81</v>
      </c>
      <c r="C165" s="265" t="s">
        <v>278</v>
      </c>
      <c r="D165" s="354">
        <v>4.5980000000000005E-3</v>
      </c>
      <c r="E165" s="353"/>
      <c r="F165" s="335"/>
      <c r="G165" s="354"/>
      <c r="H165" s="327"/>
      <c r="I165" s="347"/>
      <c r="J165" s="347"/>
      <c r="K165" s="348"/>
      <c r="L165" s="349"/>
      <c r="M165" s="350"/>
      <c r="N165" s="327"/>
      <c r="O165" s="327"/>
      <c r="P165" s="327"/>
      <c r="Q165" s="327"/>
      <c r="R165" s="327"/>
      <c r="S165" s="327"/>
      <c r="T165" s="327"/>
      <c r="U165" s="327"/>
      <c r="V165" s="327"/>
      <c r="W165" s="327"/>
      <c r="X165" s="327"/>
      <c r="Y165" s="327"/>
      <c r="Z165" s="327"/>
      <c r="AA165" s="327"/>
      <c r="AB165" s="327"/>
      <c r="AC165" s="327"/>
      <c r="AD165" s="327"/>
      <c r="AE165" s="327"/>
      <c r="AF165" s="327"/>
      <c r="AG165" s="327"/>
      <c r="AH165" s="327"/>
      <c r="AI165" s="327"/>
      <c r="AJ165" s="327"/>
      <c r="AK165" s="327"/>
      <c r="AL165" s="327"/>
      <c r="AM165" s="327"/>
      <c r="AN165" s="327"/>
      <c r="AO165" s="327"/>
      <c r="AP165" s="327"/>
      <c r="AQ165" s="327"/>
      <c r="AR165" s="327"/>
      <c r="AS165" s="327"/>
      <c r="AT165" s="327"/>
      <c r="AU165" s="327"/>
      <c r="AV165" s="327"/>
      <c r="AW165" s="327"/>
      <c r="AX165" s="327"/>
      <c r="AY165" s="327"/>
      <c r="AZ165" s="327"/>
      <c r="BA165" s="327"/>
      <c r="BB165" s="327"/>
      <c r="BC165" s="327"/>
      <c r="BD165" s="327"/>
      <c r="BE165" s="327"/>
      <c r="BF165" s="327"/>
      <c r="BG165" s="327"/>
      <c r="BH165" s="327"/>
      <c r="BI165" s="327"/>
      <c r="BJ165" s="327"/>
      <c r="BK165" s="327"/>
      <c r="BL165" s="327"/>
      <c r="BM165" s="327"/>
      <c r="BN165" s="327"/>
      <c r="BO165" s="327"/>
      <c r="BP165" s="327"/>
    </row>
    <row r="166" spans="1:68" s="326" customFormat="1" ht="31.5" x14ac:dyDescent="0.25">
      <c r="B166" s="269" t="s">
        <v>17</v>
      </c>
      <c r="C166" s="265" t="s">
        <v>278</v>
      </c>
      <c r="D166" s="354">
        <v>4.1590000000000004E-3</v>
      </c>
      <c r="E166" s="355" t="s">
        <v>235</v>
      </c>
      <c r="F166" s="335"/>
      <c r="G166" s="337"/>
      <c r="H166" s="327"/>
      <c r="I166" s="347"/>
      <c r="J166" s="347"/>
      <c r="K166" s="348"/>
      <c r="L166" s="349"/>
      <c r="M166" s="350"/>
      <c r="N166" s="327"/>
      <c r="O166" s="327"/>
      <c r="P166" s="327"/>
      <c r="Q166" s="327"/>
      <c r="R166" s="327"/>
      <c r="S166" s="327"/>
      <c r="T166" s="327"/>
      <c r="U166" s="327"/>
      <c r="V166" s="327"/>
      <c r="W166" s="327"/>
      <c r="X166" s="327"/>
      <c r="Y166" s="327"/>
      <c r="Z166" s="327"/>
      <c r="AA166" s="327"/>
      <c r="AB166" s="327"/>
      <c r="AC166" s="327"/>
      <c r="AD166" s="327"/>
      <c r="AE166" s="327"/>
      <c r="AF166" s="327"/>
      <c r="AG166" s="327"/>
      <c r="AH166" s="327"/>
      <c r="AI166" s="327"/>
      <c r="AJ166" s="327"/>
      <c r="AK166" s="327"/>
      <c r="AL166" s="327"/>
      <c r="AM166" s="327"/>
      <c r="AN166" s="327"/>
      <c r="AO166" s="327"/>
      <c r="AP166" s="327"/>
      <c r="AQ166" s="327"/>
      <c r="AR166" s="327"/>
      <c r="AS166" s="327"/>
      <c r="AT166" s="327"/>
      <c r="AU166" s="327"/>
      <c r="AV166" s="327"/>
      <c r="AW166" s="327"/>
      <c r="AX166" s="327"/>
      <c r="AY166" s="327"/>
      <c r="AZ166" s="327"/>
      <c r="BA166" s="327"/>
      <c r="BB166" s="327"/>
      <c r="BC166" s="327"/>
      <c r="BD166" s="327"/>
      <c r="BE166" s="327"/>
      <c r="BF166" s="327"/>
      <c r="BG166" s="327"/>
      <c r="BH166" s="327"/>
      <c r="BI166" s="327"/>
      <c r="BJ166" s="327"/>
      <c r="BK166" s="327"/>
      <c r="BL166" s="327"/>
      <c r="BM166" s="327"/>
      <c r="BN166" s="327"/>
      <c r="BO166" s="327"/>
      <c r="BP166" s="327"/>
    </row>
    <row r="167" spans="1:68" s="326" customFormat="1" x14ac:dyDescent="0.25">
      <c r="B167" s="269" t="s">
        <v>18</v>
      </c>
      <c r="C167" s="265" t="s">
        <v>273</v>
      </c>
      <c r="D167" s="354">
        <v>2.9347000000000002E-2</v>
      </c>
      <c r="E167" s="351">
        <f>D168+D169</f>
        <v>1.4671E-2</v>
      </c>
      <c r="F167" s="335"/>
      <c r="H167" s="327"/>
      <c r="I167" s="347"/>
      <c r="J167" s="347"/>
      <c r="K167" s="348"/>
      <c r="L167" s="349"/>
      <c r="M167" s="350"/>
      <c r="N167" s="327"/>
      <c r="O167" s="327"/>
      <c r="P167" s="327"/>
      <c r="Q167" s="327"/>
      <c r="R167" s="327"/>
      <c r="S167" s="327"/>
      <c r="T167" s="327"/>
      <c r="U167" s="327"/>
      <c r="V167" s="327"/>
      <c r="W167" s="327"/>
      <c r="X167" s="327"/>
      <c r="Y167" s="327"/>
      <c r="Z167" s="327"/>
      <c r="AA167" s="327"/>
      <c r="AB167" s="327"/>
      <c r="AC167" s="327"/>
      <c r="AD167" s="327"/>
      <c r="AE167" s="327"/>
      <c r="AF167" s="327"/>
      <c r="AG167" s="327"/>
      <c r="AH167" s="327"/>
      <c r="AI167" s="327"/>
      <c r="AJ167" s="327"/>
      <c r="AK167" s="327"/>
      <c r="AL167" s="327"/>
      <c r="AM167" s="327"/>
      <c r="AN167" s="327"/>
      <c r="AO167" s="327"/>
      <c r="AP167" s="327"/>
      <c r="AQ167" s="327"/>
      <c r="AR167" s="327"/>
      <c r="AS167" s="327"/>
      <c r="AT167" s="327"/>
      <c r="AU167" s="327"/>
      <c r="AV167" s="327"/>
      <c r="AW167" s="327"/>
      <c r="AX167" s="327"/>
      <c r="AY167" s="327"/>
      <c r="AZ167" s="327"/>
      <c r="BA167" s="327"/>
      <c r="BB167" s="327"/>
      <c r="BC167" s="327"/>
      <c r="BD167" s="327"/>
      <c r="BE167" s="327"/>
      <c r="BF167" s="327"/>
      <c r="BG167" s="327"/>
      <c r="BH167" s="327"/>
      <c r="BI167" s="327"/>
      <c r="BJ167" s="327"/>
      <c r="BK167" s="327"/>
      <c r="BL167" s="327"/>
      <c r="BM167" s="327"/>
      <c r="BN167" s="327"/>
      <c r="BO167" s="327"/>
      <c r="BP167" s="327"/>
    </row>
    <row r="168" spans="1:68" s="326" customFormat="1" x14ac:dyDescent="0.25">
      <c r="B168" s="269" t="s">
        <v>82</v>
      </c>
      <c r="C168" s="265" t="s">
        <v>278</v>
      </c>
      <c r="D168" s="354">
        <v>1.2920000000000002E-3</v>
      </c>
      <c r="E168" s="346"/>
      <c r="F168" s="335"/>
      <c r="G168" s="354"/>
      <c r="H168" s="327"/>
      <c r="I168" s="347"/>
      <c r="J168" s="347"/>
      <c r="K168" s="348"/>
      <c r="L168" s="349"/>
      <c r="M168" s="350"/>
      <c r="N168" s="327"/>
      <c r="O168" s="327"/>
      <c r="P168" s="327"/>
      <c r="Q168" s="327"/>
      <c r="R168" s="327"/>
      <c r="S168" s="327"/>
      <c r="T168" s="327"/>
      <c r="U168" s="327"/>
      <c r="V168" s="327"/>
      <c r="W168" s="327"/>
      <c r="X168" s="327"/>
      <c r="Y168" s="327"/>
      <c r="Z168" s="327"/>
      <c r="AA168" s="327"/>
      <c r="AB168" s="327"/>
      <c r="AC168" s="327"/>
      <c r="AD168" s="327"/>
      <c r="AE168" s="327"/>
      <c r="AF168" s="327"/>
      <c r="AG168" s="327"/>
      <c r="AH168" s="327"/>
      <c r="AI168" s="327"/>
      <c r="AJ168" s="327"/>
      <c r="AK168" s="327"/>
      <c r="AL168" s="327"/>
      <c r="AM168" s="327"/>
      <c r="AN168" s="327"/>
      <c r="AO168" s="327"/>
      <c r="AP168" s="327"/>
      <c r="AQ168" s="327"/>
      <c r="AR168" s="327"/>
      <c r="AS168" s="327"/>
      <c r="AT168" s="327"/>
      <c r="AU168" s="327"/>
      <c r="AV168" s="327"/>
      <c r="AW168" s="327"/>
      <c r="AX168" s="327"/>
      <c r="AY168" s="327"/>
      <c r="AZ168" s="327"/>
      <c r="BA168" s="327"/>
      <c r="BB168" s="327"/>
      <c r="BC168" s="327"/>
      <c r="BD168" s="327"/>
      <c r="BE168" s="327"/>
      <c r="BF168" s="327"/>
      <c r="BG168" s="327"/>
      <c r="BH168" s="327"/>
      <c r="BI168" s="327"/>
      <c r="BJ168" s="327"/>
      <c r="BK168" s="327"/>
      <c r="BL168" s="327"/>
      <c r="BM168" s="327"/>
      <c r="BN168" s="327"/>
      <c r="BO168" s="327"/>
      <c r="BP168" s="327"/>
    </row>
    <row r="169" spans="1:68" s="326" customFormat="1" x14ac:dyDescent="0.25">
      <c r="B169" s="269" t="s">
        <v>83</v>
      </c>
      <c r="C169" s="265" t="s">
        <v>273</v>
      </c>
      <c r="D169" s="354">
        <v>1.3379E-2</v>
      </c>
      <c r="E169" s="346"/>
      <c r="F169" s="335"/>
      <c r="G169" s="337"/>
      <c r="H169" s="327"/>
      <c r="I169" s="347"/>
      <c r="J169" s="347"/>
      <c r="K169" s="348"/>
      <c r="L169" s="349"/>
      <c r="M169" s="350"/>
      <c r="N169" s="327"/>
      <c r="O169" s="327"/>
      <c r="P169" s="327"/>
      <c r="Q169" s="327"/>
      <c r="R169" s="327"/>
      <c r="S169" s="327"/>
      <c r="T169" s="327"/>
      <c r="U169" s="327"/>
      <c r="V169" s="327"/>
      <c r="W169" s="327"/>
      <c r="X169" s="327"/>
      <c r="Y169" s="327"/>
      <c r="Z169" s="327"/>
      <c r="AA169" s="327"/>
      <c r="AB169" s="327"/>
      <c r="AC169" s="327"/>
      <c r="AD169" s="327"/>
      <c r="AE169" s="327"/>
      <c r="AF169" s="327"/>
      <c r="AG169" s="327"/>
      <c r="AH169" s="327"/>
      <c r="AI169" s="327"/>
      <c r="AJ169" s="327"/>
      <c r="AK169" s="327"/>
      <c r="AL169" s="327"/>
      <c r="AM169" s="327"/>
      <c r="AN169" s="327"/>
      <c r="AO169" s="327"/>
      <c r="AP169" s="327"/>
      <c r="AQ169" s="327"/>
      <c r="AR169" s="327"/>
      <c r="AS169" s="327"/>
      <c r="AT169" s="327"/>
      <c r="AU169" s="327"/>
      <c r="AV169" s="327"/>
      <c r="AW169" s="327"/>
      <c r="AX169" s="327"/>
      <c r="AY169" s="327"/>
      <c r="AZ169" s="327"/>
      <c r="BA169" s="327"/>
      <c r="BB169" s="327"/>
      <c r="BC169" s="327"/>
      <c r="BD169" s="327"/>
      <c r="BE169" s="327"/>
      <c r="BF169" s="327"/>
      <c r="BG169" s="327"/>
      <c r="BH169" s="327"/>
      <c r="BI169" s="327"/>
      <c r="BJ169" s="327"/>
      <c r="BK169" s="327"/>
      <c r="BL169" s="327"/>
      <c r="BM169" s="327"/>
      <c r="BN169" s="327"/>
      <c r="BO169" s="327"/>
      <c r="BP169" s="327"/>
    </row>
    <row r="170" spans="1:68" s="326" customFormat="1" x14ac:dyDescent="0.25">
      <c r="B170" s="269" t="s">
        <v>7</v>
      </c>
      <c r="C170" s="265" t="s">
        <v>263</v>
      </c>
      <c r="D170" s="354">
        <v>3.2169999999999998E-3</v>
      </c>
      <c r="E170" s="346"/>
      <c r="F170" s="335"/>
      <c r="H170" s="327"/>
      <c r="I170" s="347"/>
      <c r="J170" s="347"/>
      <c r="K170" s="348"/>
      <c r="L170" s="349"/>
      <c r="M170" s="350"/>
      <c r="N170" s="327"/>
      <c r="O170" s="327"/>
      <c r="P170" s="327"/>
      <c r="Q170" s="327"/>
      <c r="R170" s="327"/>
      <c r="S170" s="327"/>
      <c r="T170" s="327"/>
      <c r="U170" s="327"/>
      <c r="V170" s="327"/>
      <c r="W170" s="327"/>
      <c r="X170" s="327"/>
      <c r="Y170" s="327"/>
      <c r="Z170" s="327"/>
      <c r="AA170" s="327"/>
      <c r="AB170" s="327"/>
      <c r="AC170" s="327"/>
      <c r="AD170" s="327"/>
      <c r="AE170" s="327"/>
      <c r="AF170" s="327"/>
      <c r="AG170" s="327"/>
      <c r="AH170" s="327"/>
      <c r="AI170" s="327"/>
      <c r="AJ170" s="327"/>
      <c r="AK170" s="327"/>
      <c r="AL170" s="327"/>
      <c r="AM170" s="327"/>
      <c r="AN170" s="327"/>
      <c r="AO170" s="327"/>
      <c r="AP170" s="327"/>
      <c r="AQ170" s="327"/>
      <c r="AR170" s="327"/>
      <c r="AS170" s="327"/>
      <c r="AT170" s="327"/>
      <c r="AU170" s="327"/>
      <c r="AV170" s="327"/>
      <c r="AW170" s="327"/>
      <c r="AX170" s="327"/>
      <c r="AY170" s="327"/>
      <c r="AZ170" s="327"/>
      <c r="BA170" s="327"/>
      <c r="BB170" s="327"/>
      <c r="BC170" s="327"/>
      <c r="BD170" s="327"/>
      <c r="BE170" s="327"/>
      <c r="BF170" s="327"/>
      <c r="BG170" s="327"/>
      <c r="BH170" s="327"/>
      <c r="BI170" s="327"/>
      <c r="BJ170" s="327"/>
      <c r="BK170" s="327"/>
      <c r="BL170" s="327"/>
      <c r="BM170" s="327"/>
      <c r="BN170" s="327"/>
      <c r="BO170" s="327"/>
      <c r="BP170" s="327"/>
    </row>
    <row r="171" spans="1:68" s="326" customFormat="1" x14ac:dyDescent="0.25">
      <c r="B171" s="269" t="s">
        <v>8</v>
      </c>
      <c r="C171" s="265" t="s">
        <v>265</v>
      </c>
      <c r="D171" s="354">
        <v>3.4039999999999999E-3</v>
      </c>
      <c r="E171" s="356"/>
      <c r="F171" s="335"/>
      <c r="G171" s="337"/>
      <c r="H171" s="327"/>
      <c r="I171" s="347"/>
      <c r="J171" s="347"/>
      <c r="K171" s="348"/>
      <c r="L171" s="349"/>
      <c r="M171" s="350"/>
      <c r="N171" s="327"/>
      <c r="O171" s="327"/>
      <c r="P171" s="327"/>
      <c r="Q171" s="327"/>
      <c r="R171" s="327"/>
      <c r="S171" s="327"/>
      <c r="T171" s="327"/>
      <c r="U171" s="327"/>
      <c r="V171" s="327"/>
      <c r="W171" s="327"/>
      <c r="X171" s="327"/>
      <c r="Y171" s="327"/>
      <c r="Z171" s="327"/>
      <c r="AA171" s="327"/>
      <c r="AB171" s="327"/>
      <c r="AC171" s="327"/>
      <c r="AD171" s="327"/>
      <c r="AE171" s="327"/>
      <c r="AF171" s="327"/>
      <c r="AG171" s="327"/>
      <c r="AH171" s="327"/>
      <c r="AI171" s="327"/>
      <c r="AJ171" s="327"/>
      <c r="AK171" s="327"/>
      <c r="AL171" s="327"/>
      <c r="AM171" s="327"/>
      <c r="AN171" s="327"/>
      <c r="AO171" s="327"/>
      <c r="AP171" s="327"/>
      <c r="AQ171" s="327"/>
      <c r="AR171" s="327"/>
      <c r="AS171" s="327"/>
      <c r="AT171" s="327"/>
      <c r="AU171" s="327"/>
      <c r="AV171" s="327"/>
      <c r="AW171" s="327"/>
      <c r="AX171" s="327"/>
      <c r="AY171" s="327"/>
      <c r="AZ171" s="327"/>
      <c r="BA171" s="327"/>
      <c r="BB171" s="327"/>
      <c r="BC171" s="327"/>
      <c r="BD171" s="327"/>
      <c r="BE171" s="327"/>
      <c r="BF171" s="327"/>
      <c r="BG171" s="327"/>
      <c r="BH171" s="327"/>
      <c r="BI171" s="327"/>
      <c r="BJ171" s="327"/>
      <c r="BK171" s="327"/>
      <c r="BL171" s="327"/>
      <c r="BM171" s="327"/>
      <c r="BN171" s="327"/>
      <c r="BO171" s="327"/>
      <c r="BP171" s="327"/>
    </row>
    <row r="172" spans="1:68" x14ac:dyDescent="0.25">
      <c r="A172" s="249"/>
      <c r="B172" s="357" t="s">
        <v>244</v>
      </c>
      <c r="C172" s="358"/>
      <c r="D172" s="412">
        <v>-1.9949999999999998E-3</v>
      </c>
      <c r="E172" s="359"/>
      <c r="F172" s="335"/>
      <c r="G172" s="326"/>
      <c r="H172" s="360"/>
      <c r="I172" s="360"/>
      <c r="J172" s="360"/>
      <c r="K172" s="348"/>
      <c r="L172" s="349"/>
      <c r="M172" s="350"/>
    </row>
    <row r="173" spans="1:68" s="326" customFormat="1" x14ac:dyDescent="0.25">
      <c r="B173" s="234" t="s">
        <v>85</v>
      </c>
      <c r="C173" s="235"/>
      <c r="D173" s="361">
        <f>SUM(D163:D171)</f>
        <v>0.12765499999999999</v>
      </c>
      <c r="E173" s="362" t="s">
        <v>6</v>
      </c>
      <c r="F173" s="335"/>
      <c r="H173" s="360"/>
      <c r="I173" s="360"/>
      <c r="J173" s="360"/>
      <c r="K173" s="348"/>
      <c r="L173" s="349"/>
      <c r="M173" s="350"/>
      <c r="N173" s="327"/>
      <c r="O173" s="327"/>
      <c r="P173" s="327"/>
      <c r="Q173" s="327"/>
      <c r="R173" s="327"/>
      <c r="S173" s="327"/>
      <c r="T173" s="327"/>
      <c r="U173" s="327"/>
      <c r="V173" s="327"/>
      <c r="W173" s="327"/>
      <c r="X173" s="327"/>
      <c r="Y173" s="327"/>
      <c r="Z173" s="327"/>
      <c r="AA173" s="327"/>
      <c r="AB173" s="327"/>
      <c r="AC173" s="327"/>
      <c r="AD173" s="327"/>
      <c r="AE173" s="327"/>
      <c r="AF173" s="327"/>
      <c r="AG173" s="327"/>
      <c r="AH173" s="327"/>
      <c r="AI173" s="327"/>
      <c r="AJ173" s="327"/>
      <c r="AK173" s="327"/>
      <c r="AL173" s="327"/>
      <c r="AM173" s="327"/>
      <c r="AN173" s="327"/>
      <c r="AO173" s="327"/>
      <c r="AP173" s="327"/>
      <c r="AQ173" s="327"/>
      <c r="AR173" s="327"/>
      <c r="AS173" s="327"/>
      <c r="AT173" s="327"/>
      <c r="AU173" s="327"/>
      <c r="AV173" s="327"/>
      <c r="AW173" s="327"/>
      <c r="AX173" s="327"/>
      <c r="AY173" s="327"/>
      <c r="AZ173" s="327"/>
      <c r="BA173" s="327"/>
      <c r="BB173" s="327"/>
      <c r="BC173" s="327"/>
      <c r="BD173" s="327"/>
      <c r="BE173" s="327"/>
      <c r="BF173" s="327"/>
      <c r="BG173" s="327"/>
      <c r="BH173" s="327"/>
      <c r="BI173" s="327"/>
      <c r="BJ173" s="327"/>
      <c r="BK173" s="327"/>
      <c r="BL173" s="327"/>
      <c r="BM173" s="327"/>
      <c r="BN173" s="327"/>
      <c r="BO173" s="327"/>
      <c r="BP173" s="327"/>
    </row>
    <row r="174" spans="1:68" x14ac:dyDescent="0.25">
      <c r="A174" s="249"/>
      <c r="B174" s="234" t="s">
        <v>84</v>
      </c>
      <c r="C174" s="235"/>
      <c r="D174" s="361">
        <f>SUM(D163:D171)+D172</f>
        <v>0.12565999999999999</v>
      </c>
      <c r="E174" s="362" t="s">
        <v>38</v>
      </c>
      <c r="F174" s="335"/>
      <c r="G174" s="326"/>
      <c r="H174" s="360"/>
      <c r="I174" s="360"/>
      <c r="J174" s="360"/>
      <c r="K174" s="348"/>
      <c r="L174" s="349"/>
      <c r="M174" s="350"/>
    </row>
    <row r="175" spans="1:68" ht="16.5" thickBot="1" x14ac:dyDescent="0.3">
      <c r="A175" s="249"/>
      <c r="B175" s="236"/>
      <c r="C175" s="237"/>
      <c r="D175" s="259"/>
      <c r="E175" s="363"/>
      <c r="F175" s="335"/>
      <c r="G175" s="326"/>
      <c r="H175" s="360"/>
      <c r="I175" s="360"/>
      <c r="J175" s="360"/>
      <c r="K175" s="348"/>
      <c r="L175" s="349"/>
      <c r="M175" s="350"/>
    </row>
    <row r="176" spans="1:68" x14ac:dyDescent="0.25">
      <c r="B176" s="19"/>
      <c r="C176" s="19"/>
      <c r="D176" s="19"/>
      <c r="E176" s="364"/>
      <c r="F176" s="365"/>
      <c r="G176" s="360"/>
      <c r="H176" s="360"/>
      <c r="I176" s="360"/>
      <c r="J176" s="360"/>
      <c r="K176" s="139"/>
      <c r="L176" s="283"/>
      <c r="M176" s="139"/>
    </row>
    <row r="177" spans="1:204" ht="40.5" customHeight="1" thickBot="1" x14ac:dyDescent="0.45">
      <c r="B177" s="434" t="s">
        <v>249</v>
      </c>
      <c r="C177" s="434"/>
      <c r="D177" s="434"/>
      <c r="E177" s="434"/>
      <c r="F177" s="434"/>
      <c r="G177" s="434"/>
      <c r="H177" s="139"/>
      <c r="I177" s="139"/>
      <c r="J177" s="139"/>
      <c r="K177" s="139"/>
      <c r="L177" s="139"/>
      <c r="M177" s="139"/>
      <c r="N177" s="257"/>
    </row>
    <row r="178" spans="1:204" ht="19.5" customHeight="1" x14ac:dyDescent="0.3">
      <c r="B178" s="239" t="s">
        <v>43</v>
      </c>
      <c r="C178" s="366"/>
      <c r="D178" s="240"/>
      <c r="E178" s="241"/>
      <c r="F178" s="241"/>
      <c r="G178" s="242"/>
      <c r="H178" s="139"/>
      <c r="I178" s="139"/>
      <c r="J178" s="139"/>
      <c r="K178" s="139"/>
      <c r="L178" s="139"/>
      <c r="M178" s="139"/>
      <c r="BQ178" s="19"/>
      <c r="BR178" s="19"/>
      <c r="BS178" s="19"/>
      <c r="BT178" s="19"/>
      <c r="BU178" s="19"/>
      <c r="BV178" s="19"/>
      <c r="BW178" s="19"/>
      <c r="BX178" s="19"/>
      <c r="BY178" s="19"/>
      <c r="BZ178" s="19"/>
      <c r="CA178" s="19"/>
      <c r="CB178" s="19"/>
      <c r="CC178" s="19"/>
      <c r="CD178" s="19"/>
      <c r="CE178" s="19"/>
      <c r="CF178" s="19"/>
      <c r="CG178" s="19"/>
      <c r="CH178" s="19"/>
      <c r="CI178" s="19"/>
      <c r="CJ178" s="19"/>
      <c r="CK178" s="19"/>
      <c r="CL178" s="19"/>
      <c r="CM178" s="19"/>
      <c r="CN178" s="19"/>
      <c r="CO178" s="19"/>
      <c r="CP178" s="19"/>
      <c r="CQ178" s="19"/>
      <c r="CR178" s="19"/>
      <c r="CS178" s="19"/>
      <c r="CT178" s="19"/>
      <c r="CU178" s="19"/>
      <c r="CV178" s="19"/>
      <c r="CW178" s="19"/>
      <c r="CX178" s="19"/>
      <c r="CY178" s="19"/>
      <c r="CZ178" s="19"/>
      <c r="DA178" s="19"/>
      <c r="DB178" s="19"/>
      <c r="DC178" s="19"/>
      <c r="DD178" s="19"/>
      <c r="DE178" s="19"/>
      <c r="DF178" s="19"/>
      <c r="DG178" s="19"/>
      <c r="DH178" s="19"/>
      <c r="DI178" s="19"/>
      <c r="DJ178" s="19"/>
      <c r="DK178" s="19"/>
      <c r="DL178" s="19"/>
      <c r="DM178" s="19"/>
      <c r="DN178" s="19"/>
      <c r="DO178" s="19"/>
      <c r="DP178" s="19"/>
      <c r="DQ178" s="19"/>
      <c r="DR178" s="19"/>
      <c r="DS178" s="19"/>
      <c r="DT178" s="19"/>
      <c r="DU178" s="19"/>
      <c r="DV178" s="19"/>
      <c r="DW178" s="19"/>
      <c r="DX178" s="19"/>
      <c r="DY178" s="19"/>
      <c r="DZ178" s="19"/>
      <c r="EA178" s="19"/>
      <c r="EB178" s="19"/>
      <c r="EC178" s="19"/>
      <c r="ED178" s="19"/>
      <c r="EE178" s="19"/>
      <c r="EF178" s="19"/>
      <c r="EG178" s="19"/>
      <c r="EH178" s="19"/>
      <c r="EI178" s="19"/>
      <c r="EJ178" s="19"/>
      <c r="EK178" s="19"/>
      <c r="EL178" s="19"/>
      <c r="EM178" s="19"/>
      <c r="EN178" s="19"/>
      <c r="EO178" s="19"/>
      <c r="EP178" s="19"/>
      <c r="EQ178" s="19"/>
      <c r="ER178" s="19"/>
      <c r="ES178" s="19"/>
      <c r="ET178" s="19"/>
      <c r="EU178" s="19"/>
      <c r="EV178" s="19"/>
      <c r="EW178" s="19"/>
      <c r="EX178" s="19"/>
      <c r="EY178" s="19"/>
      <c r="EZ178" s="19"/>
      <c r="FA178" s="19"/>
      <c r="FB178" s="19"/>
      <c r="FC178" s="19"/>
      <c r="FD178" s="19"/>
      <c r="FE178" s="19"/>
      <c r="FF178" s="19"/>
      <c r="FG178" s="19"/>
      <c r="FH178" s="19"/>
      <c r="FI178" s="19"/>
      <c r="FJ178" s="19"/>
      <c r="FK178" s="19"/>
      <c r="FL178" s="19"/>
      <c r="FM178" s="19"/>
      <c r="FN178" s="19"/>
      <c r="FO178" s="19"/>
      <c r="FP178" s="19"/>
      <c r="FQ178" s="19"/>
      <c r="FR178" s="19"/>
      <c r="FS178" s="19"/>
      <c r="FT178" s="19"/>
      <c r="FU178" s="19"/>
      <c r="FV178" s="19"/>
      <c r="FW178" s="19"/>
      <c r="FX178" s="19"/>
      <c r="FY178" s="19"/>
      <c r="FZ178" s="19"/>
      <c r="GA178" s="19"/>
      <c r="GB178" s="19"/>
      <c r="GC178" s="19"/>
      <c r="GD178" s="19"/>
      <c r="GE178" s="19"/>
      <c r="GF178" s="19"/>
      <c r="GG178" s="19"/>
      <c r="GH178" s="19"/>
      <c r="GI178" s="19"/>
      <c r="GJ178" s="19"/>
      <c r="GK178" s="19"/>
      <c r="GL178" s="19"/>
      <c r="GM178" s="19"/>
      <c r="GN178" s="19"/>
      <c r="GO178" s="19"/>
      <c r="GP178" s="19"/>
      <c r="GQ178" s="19"/>
      <c r="GR178" s="19"/>
      <c r="GS178" s="19"/>
      <c r="GT178" s="19"/>
      <c r="GU178" s="19"/>
      <c r="GV178" s="19"/>
    </row>
    <row r="179" spans="1:204" ht="12" customHeight="1" x14ac:dyDescent="0.25">
      <c r="B179" s="243" t="s">
        <v>33</v>
      </c>
      <c r="C179" s="215"/>
      <c r="D179" s="244"/>
      <c r="G179" s="246"/>
      <c r="H179" s="139"/>
      <c r="I179" s="139"/>
      <c r="J179" s="139"/>
      <c r="K179" s="139"/>
      <c r="L179" s="139"/>
      <c r="M179" s="139"/>
      <c r="BQ179" s="19"/>
      <c r="BR179" s="19"/>
      <c r="BS179" s="19"/>
      <c r="BT179" s="19"/>
      <c r="BU179" s="19"/>
      <c r="BV179" s="19"/>
      <c r="BW179" s="19"/>
      <c r="BX179" s="19"/>
      <c r="BY179" s="19"/>
      <c r="BZ179" s="19"/>
      <c r="CA179" s="19"/>
      <c r="CB179" s="19"/>
      <c r="CC179" s="19"/>
      <c r="CD179" s="19"/>
      <c r="CE179" s="19"/>
      <c r="CF179" s="19"/>
      <c r="CG179" s="19"/>
      <c r="CH179" s="19"/>
      <c r="CI179" s="19"/>
      <c r="CJ179" s="19"/>
      <c r="CK179" s="19"/>
      <c r="CL179" s="19"/>
      <c r="CM179" s="19"/>
      <c r="CN179" s="19"/>
      <c r="CO179" s="19"/>
      <c r="CP179" s="19"/>
      <c r="CQ179" s="19"/>
      <c r="CR179" s="19"/>
      <c r="CS179" s="19"/>
      <c r="CT179" s="19"/>
      <c r="CU179" s="19"/>
      <c r="CV179" s="19"/>
      <c r="CW179" s="19"/>
      <c r="CX179" s="19"/>
      <c r="CY179" s="19"/>
      <c r="CZ179" s="19"/>
      <c r="DA179" s="19"/>
      <c r="DB179" s="19"/>
      <c r="DC179" s="19"/>
      <c r="DD179" s="19"/>
      <c r="DE179" s="19"/>
      <c r="DF179" s="19"/>
      <c r="DG179" s="19"/>
      <c r="DH179" s="19"/>
      <c r="DI179" s="19"/>
      <c r="DJ179" s="19"/>
      <c r="DK179" s="19"/>
      <c r="DL179" s="19"/>
      <c r="DM179" s="19"/>
      <c r="DN179" s="19"/>
      <c r="DO179" s="19"/>
      <c r="DP179" s="19"/>
      <c r="DQ179" s="19"/>
      <c r="DR179" s="19"/>
      <c r="DS179" s="19"/>
      <c r="DT179" s="19"/>
      <c r="DU179" s="19"/>
      <c r="DV179" s="19"/>
      <c r="DW179" s="19"/>
      <c r="DX179" s="19"/>
      <c r="DY179" s="19"/>
      <c r="DZ179" s="19"/>
      <c r="EA179" s="19"/>
      <c r="EB179" s="19"/>
      <c r="EC179" s="19"/>
      <c r="ED179" s="19"/>
      <c r="EE179" s="19"/>
      <c r="EF179" s="19"/>
      <c r="EG179" s="19"/>
      <c r="EH179" s="19"/>
      <c r="EI179" s="19"/>
      <c r="EJ179" s="19"/>
      <c r="EK179" s="19"/>
      <c r="EL179" s="19"/>
      <c r="EM179" s="19"/>
      <c r="EN179" s="19"/>
      <c r="EO179" s="19"/>
      <c r="EP179" s="19"/>
      <c r="EQ179" s="19"/>
      <c r="ER179" s="19"/>
      <c r="ES179" s="19"/>
      <c r="ET179" s="19"/>
      <c r="EU179" s="19"/>
      <c r="EV179" s="19"/>
      <c r="EW179" s="19"/>
      <c r="EX179" s="19"/>
      <c r="EY179" s="19"/>
      <c r="EZ179" s="19"/>
      <c r="FA179" s="19"/>
      <c r="FB179" s="19"/>
      <c r="FC179" s="19"/>
      <c r="FD179" s="19"/>
      <c r="FE179" s="19"/>
      <c r="FF179" s="19"/>
      <c r="FG179" s="19"/>
      <c r="FH179" s="19"/>
      <c r="FI179" s="19"/>
      <c r="FJ179" s="19"/>
      <c r="FK179" s="19"/>
      <c r="FL179" s="19"/>
      <c r="FM179" s="19"/>
      <c r="FN179" s="19"/>
      <c r="FO179" s="19"/>
      <c r="FP179" s="19"/>
      <c r="FQ179" s="19"/>
      <c r="FR179" s="19"/>
      <c r="FS179" s="19"/>
      <c r="FT179" s="19"/>
      <c r="FU179" s="19"/>
      <c r="FV179" s="19"/>
      <c r="FW179" s="19"/>
      <c r="FX179" s="19"/>
      <c r="FY179" s="19"/>
      <c r="FZ179" s="19"/>
      <c r="GA179" s="19"/>
      <c r="GB179" s="19"/>
      <c r="GC179" s="19"/>
      <c r="GD179" s="19"/>
      <c r="GE179" s="19"/>
      <c r="GF179" s="19"/>
      <c r="GG179" s="19"/>
      <c r="GH179" s="19"/>
      <c r="GI179" s="19"/>
      <c r="GJ179" s="19"/>
      <c r="GK179" s="19"/>
      <c r="GL179" s="19"/>
      <c r="GM179" s="19"/>
      <c r="GN179" s="19"/>
      <c r="GO179" s="19"/>
      <c r="GP179" s="19"/>
      <c r="GQ179" s="19"/>
      <c r="GR179" s="19"/>
      <c r="GS179" s="19"/>
      <c r="GT179" s="19"/>
      <c r="GU179" s="19"/>
      <c r="GV179" s="19"/>
    </row>
    <row r="180" spans="1:204" ht="13.5" customHeight="1" x14ac:dyDescent="0.25">
      <c r="B180" s="243" t="s">
        <v>261</v>
      </c>
      <c r="C180" s="215"/>
      <c r="D180" s="399">
        <v>65</v>
      </c>
      <c r="G180" s="246"/>
      <c r="H180" s="139"/>
      <c r="I180" s="139"/>
      <c r="J180" s="139"/>
      <c r="K180" s="139"/>
      <c r="L180" s="139"/>
      <c r="M180" s="139"/>
      <c r="BQ180" s="19"/>
      <c r="BR180" s="19"/>
      <c r="BS180" s="19"/>
      <c r="BT180" s="19"/>
      <c r="BU180" s="19"/>
      <c r="BV180" s="19"/>
      <c r="BW180" s="19"/>
      <c r="BX180" s="19"/>
      <c r="BY180" s="19"/>
      <c r="BZ180" s="19"/>
      <c r="CA180" s="19"/>
      <c r="CB180" s="19"/>
      <c r="CC180" s="19"/>
      <c r="CD180" s="19"/>
      <c r="CE180" s="19"/>
      <c r="CF180" s="19"/>
      <c r="CG180" s="19"/>
      <c r="CH180" s="19"/>
      <c r="CI180" s="19"/>
      <c r="CJ180" s="19"/>
      <c r="CK180" s="19"/>
      <c r="CL180" s="19"/>
      <c r="CM180" s="19"/>
      <c r="CN180" s="19"/>
      <c r="CO180" s="19"/>
      <c r="CP180" s="19"/>
      <c r="CQ180" s="19"/>
      <c r="CR180" s="19"/>
      <c r="CS180" s="19"/>
      <c r="CT180" s="19"/>
      <c r="CU180" s="19"/>
      <c r="CV180" s="19"/>
      <c r="CW180" s="19"/>
      <c r="CX180" s="19"/>
      <c r="CY180" s="19"/>
      <c r="CZ180" s="19"/>
      <c r="DA180" s="19"/>
      <c r="DB180" s="19"/>
      <c r="DC180" s="19"/>
      <c r="DD180" s="19"/>
      <c r="DE180" s="19"/>
      <c r="DF180" s="19"/>
      <c r="DG180" s="19"/>
      <c r="DH180" s="19"/>
      <c r="DI180" s="19"/>
      <c r="DJ180" s="19"/>
      <c r="DK180" s="19"/>
      <c r="DL180" s="19"/>
      <c r="DM180" s="19"/>
      <c r="DN180" s="19"/>
      <c r="DO180" s="19"/>
      <c r="DP180" s="19"/>
      <c r="DQ180" s="19"/>
      <c r="DR180" s="19"/>
      <c r="DS180" s="19"/>
      <c r="DT180" s="19"/>
      <c r="DU180" s="19"/>
      <c r="DV180" s="19"/>
      <c r="DW180" s="19"/>
      <c r="DX180" s="19"/>
      <c r="DY180" s="19"/>
      <c r="DZ180" s="19"/>
      <c r="EA180" s="19"/>
      <c r="EB180" s="19"/>
      <c r="EC180" s="19"/>
      <c r="ED180" s="19"/>
      <c r="EE180" s="19"/>
      <c r="EF180" s="19"/>
      <c r="EG180" s="19"/>
      <c r="EH180" s="19"/>
      <c r="EI180" s="19"/>
      <c r="EJ180" s="19"/>
      <c r="EK180" s="19"/>
      <c r="EL180" s="19"/>
      <c r="EM180" s="19"/>
      <c r="EN180" s="19"/>
      <c r="EO180" s="19"/>
      <c r="EP180" s="19"/>
      <c r="EQ180" s="19"/>
      <c r="ER180" s="19"/>
      <c r="ES180" s="19"/>
      <c r="ET180" s="19"/>
      <c r="EU180" s="19"/>
      <c r="EV180" s="19"/>
      <c r="EW180" s="19"/>
      <c r="EX180" s="19"/>
      <c r="EY180" s="19"/>
      <c r="EZ180" s="19"/>
      <c r="FA180" s="19"/>
      <c r="FB180" s="19"/>
      <c r="FC180" s="19"/>
      <c r="FD180" s="19"/>
      <c r="FE180" s="19"/>
      <c r="FF180" s="19"/>
      <c r="FG180" s="19"/>
      <c r="FH180" s="19"/>
      <c r="FI180" s="19"/>
      <c r="FJ180" s="19"/>
      <c r="FK180" s="19"/>
      <c r="FL180" s="19"/>
      <c r="FM180" s="19"/>
      <c r="FN180" s="19"/>
      <c r="FO180" s="19"/>
      <c r="FP180" s="19"/>
      <c r="FQ180" s="19"/>
      <c r="FR180" s="19"/>
      <c r="FS180" s="19"/>
      <c r="FT180" s="19"/>
      <c r="FU180" s="19"/>
      <c r="FV180" s="19"/>
      <c r="FW180" s="19"/>
      <c r="FX180" s="19"/>
      <c r="FY180" s="19"/>
      <c r="FZ180" s="19"/>
      <c r="GA180" s="19"/>
      <c r="GB180" s="19"/>
      <c r="GC180" s="19"/>
      <c r="GD180" s="19"/>
      <c r="GE180" s="19"/>
      <c r="GF180" s="19"/>
      <c r="GG180" s="19"/>
      <c r="GH180" s="19"/>
      <c r="GI180" s="19"/>
      <c r="GJ180" s="19"/>
      <c r="GK180" s="19"/>
      <c r="GL180" s="19"/>
      <c r="GM180" s="19"/>
      <c r="GN180" s="19"/>
      <c r="GO180" s="19"/>
      <c r="GP180" s="19"/>
      <c r="GQ180" s="19"/>
      <c r="GR180" s="19"/>
      <c r="GS180" s="19"/>
      <c r="GT180" s="19"/>
      <c r="GU180" s="19"/>
      <c r="GV180" s="19"/>
    </row>
    <row r="181" spans="1:204" s="19" customFormat="1" ht="34.5" customHeight="1" thickBot="1" x14ac:dyDescent="0.3">
      <c r="A181" s="139"/>
      <c r="B181" s="367"/>
      <c r="C181" s="391" t="s">
        <v>266</v>
      </c>
      <c r="D181" s="368" t="s">
        <v>40</v>
      </c>
      <c r="E181" s="369" t="s">
        <v>246</v>
      </c>
      <c r="F181" s="369" t="s">
        <v>19</v>
      </c>
      <c r="G181" s="370" t="s">
        <v>20</v>
      </c>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row>
    <row r="182" spans="1:204" s="139" customFormat="1" x14ac:dyDescent="0.25">
      <c r="B182" s="138" t="s">
        <v>65</v>
      </c>
      <c r="C182" s="310" t="s">
        <v>274</v>
      </c>
      <c r="D182" s="413"/>
      <c r="E182" s="245"/>
      <c r="F182" s="266">
        <v>6.5</v>
      </c>
      <c r="G182" s="371">
        <f>F182/F191</f>
        <v>0.12052660856666049</v>
      </c>
    </row>
    <row r="183" spans="1:204" s="139" customFormat="1" x14ac:dyDescent="0.25">
      <c r="B183" s="372" t="s">
        <v>66</v>
      </c>
      <c r="C183" s="310" t="s">
        <v>274</v>
      </c>
      <c r="D183" s="345">
        <v>0.2119548</v>
      </c>
      <c r="E183" s="245">
        <f>D180</f>
        <v>65</v>
      </c>
      <c r="F183" s="270">
        <f>ROUND(D183*E183,2)</f>
        <v>13.78</v>
      </c>
      <c r="G183" s="373">
        <f>F183/F191</f>
        <v>0.25551641016132021</v>
      </c>
    </row>
    <row r="184" spans="1:204" s="139" customFormat="1" x14ac:dyDescent="0.25">
      <c r="B184" s="138" t="s">
        <v>67</v>
      </c>
      <c r="C184" s="310" t="s">
        <v>274</v>
      </c>
      <c r="D184" s="414">
        <v>0</v>
      </c>
      <c r="E184" s="245">
        <f>D180</f>
        <v>65</v>
      </c>
      <c r="F184" s="270">
        <f t="shared" ref="F184:F190" si="0">ROUND(D184*E184,2)</f>
        <v>0</v>
      </c>
      <c r="G184" s="371">
        <f>F184/F191</f>
        <v>0</v>
      </c>
    </row>
    <row r="185" spans="1:204" s="139" customFormat="1" x14ac:dyDescent="0.25">
      <c r="B185" s="372" t="s">
        <v>68</v>
      </c>
      <c r="C185" s="310" t="s">
        <v>274</v>
      </c>
      <c r="D185" s="414">
        <v>3.7621000000000013E-3</v>
      </c>
      <c r="E185" s="245">
        <f>D180</f>
        <v>65</v>
      </c>
      <c r="F185" s="270">
        <f t="shared" si="0"/>
        <v>0.24</v>
      </c>
      <c r="G185" s="373">
        <f>F185/F191</f>
        <v>4.4502132393843871E-3</v>
      </c>
    </row>
    <row r="186" spans="1:204" s="139" customFormat="1" x14ac:dyDescent="0.25">
      <c r="B186" s="372" t="s">
        <v>69</v>
      </c>
      <c r="C186" s="310" t="s">
        <v>274</v>
      </c>
      <c r="D186" s="345">
        <v>0.19689570000000001</v>
      </c>
      <c r="E186" s="245">
        <f>D180</f>
        <v>65</v>
      </c>
      <c r="F186" s="270">
        <f t="shared" si="0"/>
        <v>12.8</v>
      </c>
      <c r="G186" s="373">
        <f>F186/F191</f>
        <v>0.23734470610050065</v>
      </c>
    </row>
    <row r="187" spans="1:204" s="139" customFormat="1" x14ac:dyDescent="0.25">
      <c r="B187" s="372" t="s">
        <v>70</v>
      </c>
      <c r="C187" s="310" t="s">
        <v>274</v>
      </c>
      <c r="D187" s="345">
        <v>0.1678721</v>
      </c>
      <c r="E187" s="245">
        <f>D180</f>
        <v>65</v>
      </c>
      <c r="F187" s="270">
        <f>ROUND(D187*E187,2)</f>
        <v>10.91</v>
      </c>
      <c r="G187" s="373">
        <f>F187/F191</f>
        <v>0.2022992768403486</v>
      </c>
    </row>
    <row r="188" spans="1:204" s="139" customFormat="1" x14ac:dyDescent="0.25">
      <c r="B188" s="372" t="s">
        <v>90</v>
      </c>
      <c r="C188" s="310" t="s">
        <v>274</v>
      </c>
      <c r="D188" s="345">
        <v>0.12051630000000001</v>
      </c>
      <c r="E188" s="245">
        <f>D180</f>
        <v>65</v>
      </c>
      <c r="F188" s="270">
        <f t="shared" si="0"/>
        <v>7.83</v>
      </c>
      <c r="G188" s="373">
        <f>F188/F191</f>
        <v>0.14518820693491563</v>
      </c>
    </row>
    <row r="189" spans="1:204" s="139" customFormat="1" x14ac:dyDescent="0.25">
      <c r="B189" s="372" t="s">
        <v>71</v>
      </c>
      <c r="C189" s="310" t="s">
        <v>274</v>
      </c>
      <c r="D189" s="345">
        <v>2.59308E-2</v>
      </c>
      <c r="E189" s="245">
        <f>D180</f>
        <v>65</v>
      </c>
      <c r="F189" s="270">
        <f t="shared" si="0"/>
        <v>1.69</v>
      </c>
      <c r="G189" s="373">
        <f>F189/F191</f>
        <v>3.1336918227331728E-2</v>
      </c>
    </row>
    <row r="190" spans="1:204" s="139" customFormat="1" ht="15.6" customHeight="1" thickBot="1" x14ac:dyDescent="0.3">
      <c r="B190" s="374" t="s">
        <v>72</v>
      </c>
      <c r="C190" s="375" t="s">
        <v>275</v>
      </c>
      <c r="D190" s="415">
        <v>2.7302671625493687E-3</v>
      </c>
      <c r="E190" s="416">
        <f>D180</f>
        <v>65</v>
      </c>
      <c r="F190" s="270">
        <f t="shared" si="0"/>
        <v>0.18</v>
      </c>
      <c r="G190" s="376">
        <f>F190/F191</f>
        <v>3.3376599295382903E-3</v>
      </c>
    </row>
    <row r="191" spans="1:204" s="139" customFormat="1" ht="16.5" thickBot="1" x14ac:dyDescent="0.3">
      <c r="B191" s="377"/>
      <c r="C191" s="347"/>
      <c r="E191" s="200" t="s">
        <v>243</v>
      </c>
      <c r="F191" s="378">
        <f>SUM(F182:F190)</f>
        <v>53.93</v>
      </c>
      <c r="G191" s="379">
        <f>SUM(G182:G190)</f>
        <v>0.99999999999999989</v>
      </c>
    </row>
    <row r="192" spans="1:204" s="139" customFormat="1" ht="16.5" thickBot="1" x14ac:dyDescent="0.3">
      <c r="B192" s="380" t="s">
        <v>245</v>
      </c>
      <c r="C192" s="381"/>
      <c r="D192" s="201">
        <f>SUM(D183:D190)</f>
        <v>0.72966206716254933</v>
      </c>
      <c r="E192" s="381"/>
      <c r="F192" s="381"/>
      <c r="G192" s="382"/>
      <c r="H192" s="383"/>
    </row>
    <row r="193" spans="2:13" s="139" customFormat="1" ht="16.5" thickBot="1" x14ac:dyDescent="0.3">
      <c r="B193" s="257"/>
      <c r="C193" s="257"/>
      <c r="D193" s="383"/>
      <c r="E193" s="384"/>
      <c r="F193" s="423">
        <v>0</v>
      </c>
      <c r="L193" s="283"/>
    </row>
    <row r="194" spans="2:13" ht="18.75" x14ac:dyDescent="0.3">
      <c r="B194" s="239" t="s">
        <v>250</v>
      </c>
      <c r="C194" s="366"/>
      <c r="D194" s="240"/>
      <c r="E194" s="241"/>
      <c r="F194" s="241"/>
      <c r="G194" s="242"/>
      <c r="H194" s="19"/>
      <c r="I194" s="19"/>
      <c r="J194" s="19"/>
      <c r="K194" s="19"/>
      <c r="L194" s="385"/>
      <c r="M194" s="19"/>
    </row>
    <row r="195" spans="2:13" x14ac:dyDescent="0.25">
      <c r="B195" s="243" t="s">
        <v>33</v>
      </c>
      <c r="C195" s="215"/>
      <c r="D195" s="244"/>
      <c r="G195" s="246"/>
      <c r="H195" s="19"/>
      <c r="I195" s="19"/>
      <c r="J195" s="19"/>
      <c r="K195" s="19"/>
      <c r="L195" s="385"/>
      <c r="M195" s="19"/>
    </row>
    <row r="196" spans="2:13" x14ac:dyDescent="0.25">
      <c r="B196" s="243" t="s">
        <v>262</v>
      </c>
      <c r="C196" s="215"/>
      <c r="D196" s="399">
        <v>100</v>
      </c>
      <c r="E196" s="247" t="s">
        <v>247</v>
      </c>
      <c r="G196" s="246"/>
      <c r="H196" s="19"/>
      <c r="I196" s="19"/>
      <c r="J196" s="19"/>
      <c r="K196" s="19"/>
      <c r="L196" s="385"/>
      <c r="M196" s="19"/>
    </row>
    <row r="197" spans="2:13" ht="32.25" thickBot="1" x14ac:dyDescent="0.3">
      <c r="B197" s="367"/>
      <c r="C197" s="391" t="s">
        <v>266</v>
      </c>
      <c r="D197" s="368" t="s">
        <v>40</v>
      </c>
      <c r="E197" s="369" t="s">
        <v>246</v>
      </c>
      <c r="F197" s="369" t="s">
        <v>19</v>
      </c>
      <c r="G197" s="370" t="s">
        <v>20</v>
      </c>
      <c r="H197" s="19"/>
      <c r="I197" s="19"/>
      <c r="J197" s="19"/>
      <c r="K197" s="19"/>
      <c r="L197" s="385"/>
      <c r="M197" s="19"/>
    </row>
    <row r="198" spans="2:13" s="139" customFormat="1" x14ac:dyDescent="0.25">
      <c r="B198" s="138" t="s">
        <v>80</v>
      </c>
      <c r="C198" s="386" t="s">
        <v>276</v>
      </c>
      <c r="D198" s="413"/>
      <c r="E198" s="245"/>
      <c r="F198" s="266">
        <v>23.249700000000001</v>
      </c>
      <c r="G198" s="371">
        <f>F198/F207</f>
        <v>0.2593972756798249</v>
      </c>
    </row>
    <row r="199" spans="2:13" s="139" customFormat="1" x14ac:dyDescent="0.25">
      <c r="B199" s="372" t="s">
        <v>73</v>
      </c>
      <c r="C199" s="386" t="s">
        <v>276</v>
      </c>
      <c r="D199" s="345">
        <v>0.21046290000000001</v>
      </c>
      <c r="E199" s="245">
        <f>D196</f>
        <v>100</v>
      </c>
      <c r="F199" s="270">
        <f>ROUND(D199*E199,2)</f>
        <v>21.05</v>
      </c>
      <c r="G199" s="373">
        <f>F199/F207</f>
        <v>0.23485518751038997</v>
      </c>
    </row>
    <row r="200" spans="2:13" s="139" customFormat="1" x14ac:dyDescent="0.25">
      <c r="B200" s="138" t="s">
        <v>74</v>
      </c>
      <c r="C200" s="386" t="s">
        <v>276</v>
      </c>
      <c r="D200" s="414">
        <v>0</v>
      </c>
      <c r="E200" s="245">
        <f>D196</f>
        <v>100</v>
      </c>
      <c r="F200" s="266">
        <f t="shared" ref="F200:F206" si="1">ROUND(D200*E200,2)</f>
        <v>0</v>
      </c>
      <c r="G200" s="371">
        <f>F200/F207</f>
        <v>0</v>
      </c>
    </row>
    <row r="201" spans="2:13" s="139" customFormat="1" x14ac:dyDescent="0.25">
      <c r="B201" s="372" t="s">
        <v>75</v>
      </c>
      <c r="C201" s="386" t="s">
        <v>276</v>
      </c>
      <c r="D201" s="345">
        <v>8.9270999999999986E-3</v>
      </c>
      <c r="E201" s="245">
        <f>D196</f>
        <v>100</v>
      </c>
      <c r="F201" s="270">
        <f t="shared" si="1"/>
        <v>0.89</v>
      </c>
      <c r="G201" s="373">
        <f>F201/F207</f>
        <v>9.9297442700354913E-3</v>
      </c>
    </row>
    <row r="202" spans="2:13" s="139" customFormat="1" x14ac:dyDescent="0.25">
      <c r="B202" s="372" t="s">
        <v>76</v>
      </c>
      <c r="C202" s="386" t="s">
        <v>276</v>
      </c>
      <c r="D202" s="345">
        <v>0.17419710000000002</v>
      </c>
      <c r="E202" s="245">
        <f>D196</f>
        <v>100</v>
      </c>
      <c r="F202" s="270">
        <f t="shared" si="1"/>
        <v>17.420000000000002</v>
      </c>
      <c r="G202" s="373">
        <f>F202/F207</f>
        <v>0.19435521930788568</v>
      </c>
    </row>
    <row r="203" spans="2:13" s="139" customFormat="1" x14ac:dyDescent="0.25">
      <c r="B203" s="372" t="s">
        <v>77</v>
      </c>
      <c r="C203" s="386" t="s">
        <v>276</v>
      </c>
      <c r="D203" s="345">
        <v>0.1487676</v>
      </c>
      <c r="E203" s="245">
        <f>D196</f>
        <v>100</v>
      </c>
      <c r="F203" s="270">
        <f t="shared" si="1"/>
        <v>14.88</v>
      </c>
      <c r="G203" s="373">
        <f>F203/F207</f>
        <v>0.16601639858216641</v>
      </c>
    </row>
    <row r="204" spans="2:13" s="139" customFormat="1" x14ac:dyDescent="0.25">
      <c r="B204" s="372" t="s">
        <v>78</v>
      </c>
      <c r="C204" s="386" t="s">
        <v>276</v>
      </c>
      <c r="D204" s="345">
        <v>2.35994E-2</v>
      </c>
      <c r="E204" s="245">
        <f>D196</f>
        <v>100</v>
      </c>
      <c r="F204" s="270">
        <f t="shared" si="1"/>
        <v>2.36</v>
      </c>
      <c r="G204" s="373">
        <f>F204/F207</f>
        <v>2.6330557839644671E-2</v>
      </c>
    </row>
    <row r="205" spans="2:13" s="139" customFormat="1" x14ac:dyDescent="0.25">
      <c r="B205" s="372" t="s">
        <v>91</v>
      </c>
      <c r="C205" s="386" t="s">
        <v>276</v>
      </c>
      <c r="D205" s="345">
        <v>9.5090599999999997E-2</v>
      </c>
      <c r="E205" s="245">
        <f>D196</f>
        <v>100</v>
      </c>
      <c r="F205" s="270">
        <f t="shared" si="1"/>
        <v>9.51</v>
      </c>
      <c r="G205" s="373">
        <f>F205/F207</f>
        <v>0.10610322248094102</v>
      </c>
    </row>
    <row r="206" spans="2:13" s="139" customFormat="1" ht="15.6" customHeight="1" thickBot="1" x14ac:dyDescent="0.3">
      <c r="B206" s="374" t="s">
        <v>79</v>
      </c>
      <c r="C206" s="375" t="s">
        <v>275</v>
      </c>
      <c r="D206" s="417">
        <v>2.7302671625493687E-3</v>
      </c>
      <c r="E206" s="416">
        <f>D196</f>
        <v>100</v>
      </c>
      <c r="F206" s="270">
        <f t="shared" si="1"/>
        <v>0.27</v>
      </c>
      <c r="G206" s="376">
        <f>F206/F207</f>
        <v>3.0123943291118908E-3</v>
      </c>
    </row>
    <row r="207" spans="2:13" ht="16.5" thickBot="1" x14ac:dyDescent="0.3">
      <c r="B207" s="377" t="s">
        <v>56</v>
      </c>
      <c r="C207" s="347"/>
      <c r="D207" s="139"/>
      <c r="E207" s="238" t="s">
        <v>243</v>
      </c>
      <c r="F207" s="378">
        <f>SUM(F198:F206)</f>
        <v>89.6297</v>
      </c>
      <c r="G207" s="379">
        <f>SUM(G198:G206)</f>
        <v>1</v>
      </c>
      <c r="H207" s="19"/>
      <c r="I207" s="19"/>
      <c r="J207" s="19"/>
      <c r="K207" s="19"/>
      <c r="L207" s="385"/>
      <c r="M207" s="19"/>
    </row>
    <row r="208" spans="2:13" ht="16.5" thickBot="1" x14ac:dyDescent="0.3">
      <c r="B208" s="380" t="s">
        <v>245</v>
      </c>
      <c r="C208" s="381"/>
      <c r="D208" s="201">
        <f>SUM(D198:D206)</f>
        <v>0.66377496716254936</v>
      </c>
      <c r="E208" s="381"/>
      <c r="F208" s="381"/>
      <c r="G208" s="382"/>
      <c r="H208" s="19"/>
      <c r="I208" s="19"/>
      <c r="J208" s="19"/>
      <c r="K208" s="19"/>
      <c r="L208" s="385"/>
      <c r="M208" s="19"/>
    </row>
    <row r="209" spans="2:13" x14ac:dyDescent="0.25">
      <c r="C209" s="19"/>
      <c r="D209" s="19"/>
      <c r="E209" s="364"/>
      <c r="F209" s="424">
        <v>0</v>
      </c>
      <c r="G209" s="19"/>
      <c r="H209" s="19"/>
      <c r="I209" s="19"/>
      <c r="J209" s="19"/>
      <c r="K209" s="19"/>
      <c r="L209" s="385"/>
      <c r="M209" s="19"/>
    </row>
    <row r="210" spans="2:13" ht="18.75" x14ac:dyDescent="0.3">
      <c r="B210" s="401" t="s">
        <v>281</v>
      </c>
      <c r="C210" s="19"/>
      <c r="D210" s="387"/>
      <c r="E210" s="364"/>
      <c r="F210" s="388"/>
      <c r="G210" s="19"/>
      <c r="H210" s="19"/>
      <c r="I210" s="19"/>
      <c r="J210" s="19"/>
      <c r="K210" s="19"/>
      <c r="L210" s="385"/>
      <c r="M210" s="19"/>
    </row>
    <row r="211" spans="2:13" x14ac:dyDescent="0.25">
      <c r="B211" s="19"/>
      <c r="C211" s="19"/>
      <c r="D211" s="19"/>
      <c r="E211" s="364"/>
      <c r="F211" s="388"/>
      <c r="G211" s="19"/>
      <c r="H211" s="19"/>
      <c r="I211" s="19"/>
      <c r="J211" s="19"/>
      <c r="K211" s="19"/>
      <c r="L211" s="385"/>
      <c r="M211" s="19"/>
    </row>
    <row r="212" spans="2:13" x14ac:dyDescent="0.25">
      <c r="B212" s="19"/>
      <c r="C212" s="19"/>
      <c r="D212" s="19"/>
      <c r="E212" s="364"/>
      <c r="F212" s="388"/>
      <c r="G212" s="19"/>
      <c r="H212" s="19"/>
      <c r="I212" s="19"/>
      <c r="J212" s="19"/>
      <c r="K212" s="19"/>
      <c r="L212" s="385"/>
      <c r="M212" s="19"/>
    </row>
    <row r="213" spans="2:13" x14ac:dyDescent="0.25">
      <c r="B213" s="19"/>
      <c r="C213" s="19"/>
      <c r="D213" s="19"/>
      <c r="E213" s="364"/>
      <c r="F213" s="388"/>
      <c r="G213" s="19"/>
      <c r="H213" s="19"/>
      <c r="I213" s="19"/>
      <c r="J213" s="19"/>
      <c r="K213" s="19"/>
      <c r="L213" s="385"/>
      <c r="M213" s="19"/>
    </row>
    <row r="214" spans="2:13" x14ac:dyDescent="0.25">
      <c r="B214" s="19"/>
      <c r="C214" s="19"/>
      <c r="D214" s="19"/>
      <c r="E214" s="364"/>
      <c r="F214" s="388"/>
      <c r="G214" s="19"/>
      <c r="H214" s="19"/>
      <c r="I214" s="19"/>
      <c r="J214" s="19"/>
      <c r="K214" s="19"/>
      <c r="L214" s="385"/>
      <c r="M214" s="19"/>
    </row>
    <row r="215" spans="2:13" x14ac:dyDescent="0.25">
      <c r="B215" s="19"/>
      <c r="C215" s="19"/>
      <c r="D215" s="19"/>
      <c r="E215" s="364"/>
      <c r="F215" s="388"/>
      <c r="G215" s="19"/>
      <c r="H215" s="19"/>
      <c r="I215" s="19"/>
      <c r="J215" s="19"/>
      <c r="K215" s="19"/>
      <c r="L215" s="385"/>
      <c r="M215" s="19"/>
    </row>
    <row r="216" spans="2:13" x14ac:dyDescent="0.25">
      <c r="B216" s="19"/>
      <c r="C216" s="19"/>
      <c r="D216" s="19"/>
      <c r="E216" s="364"/>
      <c r="F216" s="388"/>
      <c r="G216" s="19"/>
      <c r="H216" s="19"/>
      <c r="I216" s="19"/>
      <c r="J216" s="19"/>
      <c r="K216" s="19"/>
      <c r="L216" s="385"/>
      <c r="M216" s="19"/>
    </row>
    <row r="217" spans="2:13" x14ac:dyDescent="0.25">
      <c r="B217" s="19"/>
      <c r="C217" s="19"/>
      <c r="D217" s="19"/>
      <c r="E217" s="364"/>
      <c r="F217" s="388"/>
      <c r="G217" s="19"/>
      <c r="H217" s="19"/>
      <c r="I217" s="19"/>
      <c r="J217" s="19"/>
      <c r="K217" s="19"/>
      <c r="L217" s="385"/>
      <c r="M217" s="19"/>
    </row>
    <row r="218" spans="2:13" x14ac:dyDescent="0.25">
      <c r="B218" s="19"/>
      <c r="C218" s="19"/>
      <c r="D218" s="19"/>
      <c r="E218" s="364"/>
      <c r="F218" s="388"/>
      <c r="G218" s="19"/>
      <c r="H218" s="19"/>
      <c r="I218" s="19"/>
      <c r="J218" s="19"/>
      <c r="K218" s="19"/>
      <c r="L218" s="385"/>
      <c r="M218" s="19"/>
    </row>
    <row r="219" spans="2:13" x14ac:dyDescent="0.25">
      <c r="B219" s="19"/>
      <c r="C219" s="19"/>
      <c r="D219" s="19"/>
      <c r="E219" s="364"/>
      <c r="F219" s="388"/>
      <c r="G219" s="19"/>
      <c r="H219" s="19"/>
      <c r="I219" s="19"/>
      <c r="J219" s="19"/>
      <c r="K219" s="19"/>
      <c r="L219" s="385"/>
      <c r="M219" s="19"/>
    </row>
    <row r="220" spans="2:13" x14ac:dyDescent="0.25">
      <c r="B220" s="19"/>
      <c r="C220" s="19"/>
      <c r="D220" s="19"/>
      <c r="E220" s="364"/>
      <c r="F220" s="388"/>
      <c r="G220" s="19"/>
      <c r="H220" s="19"/>
      <c r="I220" s="19"/>
      <c r="J220" s="19"/>
      <c r="K220" s="19"/>
      <c r="L220" s="385"/>
      <c r="M220" s="19"/>
    </row>
    <row r="221" spans="2:13" x14ac:dyDescent="0.25">
      <c r="B221" s="19"/>
      <c r="C221" s="19"/>
      <c r="D221" s="19"/>
      <c r="E221" s="364"/>
      <c r="F221" s="388"/>
      <c r="G221" s="19"/>
      <c r="H221" s="19"/>
      <c r="I221" s="19"/>
      <c r="J221" s="19"/>
      <c r="K221" s="19"/>
      <c r="L221" s="385"/>
      <c r="M221" s="19"/>
    </row>
    <row r="222" spans="2:13" x14ac:dyDescent="0.25">
      <c r="B222" s="19"/>
      <c r="C222" s="19"/>
      <c r="D222" s="19"/>
      <c r="E222" s="364"/>
      <c r="F222" s="388"/>
      <c r="G222" s="19"/>
      <c r="H222" s="19"/>
      <c r="I222" s="19"/>
      <c r="J222" s="19"/>
      <c r="K222" s="19"/>
      <c r="L222" s="385"/>
      <c r="M222" s="19"/>
    </row>
    <row r="223" spans="2:13" x14ac:dyDescent="0.25">
      <c r="B223" s="19"/>
      <c r="C223" s="19"/>
      <c r="D223" s="19"/>
      <c r="E223" s="364"/>
      <c r="F223" s="388"/>
      <c r="G223" s="19"/>
      <c r="H223" s="19"/>
      <c r="I223" s="19"/>
      <c r="J223" s="19"/>
      <c r="K223" s="19"/>
      <c r="L223" s="385"/>
      <c r="M223" s="19"/>
    </row>
    <row r="224" spans="2:13" x14ac:dyDescent="0.25">
      <c r="B224" s="19"/>
      <c r="C224" s="19"/>
      <c r="D224" s="19"/>
      <c r="E224" s="364"/>
      <c r="F224" s="388"/>
      <c r="G224" s="19"/>
      <c r="H224" s="19"/>
      <c r="I224" s="19"/>
      <c r="J224" s="19"/>
      <c r="K224" s="19"/>
      <c r="L224" s="385"/>
      <c r="M224" s="19"/>
    </row>
    <row r="225" spans="2:13" x14ac:dyDescent="0.25">
      <c r="B225" s="19"/>
      <c r="C225" s="19"/>
      <c r="D225" s="19"/>
      <c r="E225" s="364"/>
      <c r="F225" s="388"/>
      <c r="G225" s="19"/>
      <c r="H225" s="19"/>
      <c r="I225" s="19"/>
      <c r="J225" s="19"/>
      <c r="K225" s="19"/>
      <c r="L225" s="385"/>
      <c r="M225" s="19"/>
    </row>
    <row r="226" spans="2:13" x14ac:dyDescent="0.25">
      <c r="B226" s="19"/>
      <c r="C226" s="19"/>
      <c r="D226" s="19"/>
      <c r="E226" s="364"/>
      <c r="F226" s="388"/>
      <c r="G226" s="19"/>
      <c r="H226" s="19"/>
      <c r="I226" s="19"/>
      <c r="J226" s="19"/>
      <c r="K226" s="19"/>
      <c r="L226" s="385"/>
      <c r="M226" s="19"/>
    </row>
    <row r="227" spans="2:13" x14ac:dyDescent="0.25">
      <c r="B227" s="19"/>
      <c r="C227" s="19"/>
      <c r="D227" s="19"/>
      <c r="E227" s="364"/>
      <c r="F227" s="388"/>
      <c r="G227" s="19"/>
      <c r="H227" s="19"/>
      <c r="I227" s="19"/>
      <c r="J227" s="19"/>
      <c r="K227" s="19"/>
      <c r="L227" s="385"/>
      <c r="M227" s="19"/>
    </row>
    <row r="228" spans="2:13" x14ac:dyDescent="0.25">
      <c r="B228" s="19"/>
      <c r="C228" s="19"/>
      <c r="D228" s="19"/>
      <c r="E228" s="364"/>
      <c r="F228" s="388"/>
      <c r="G228" s="19"/>
      <c r="H228" s="19"/>
      <c r="I228" s="19"/>
      <c r="J228" s="19"/>
      <c r="K228" s="19"/>
      <c r="L228" s="385"/>
      <c r="M228" s="19"/>
    </row>
    <row r="229" spans="2:13" x14ac:dyDescent="0.25">
      <c r="B229" s="19"/>
      <c r="C229" s="19"/>
      <c r="D229" s="19"/>
      <c r="E229" s="364"/>
      <c r="F229" s="388"/>
      <c r="G229" s="19"/>
      <c r="H229" s="19"/>
      <c r="I229" s="19"/>
      <c r="J229" s="19"/>
      <c r="K229" s="19"/>
      <c r="L229" s="385"/>
      <c r="M229" s="19"/>
    </row>
    <row r="230" spans="2:13" x14ac:dyDescent="0.25">
      <c r="B230" s="19"/>
      <c r="C230" s="19"/>
      <c r="D230" s="19"/>
      <c r="E230" s="364"/>
      <c r="F230" s="388"/>
      <c r="G230" s="19"/>
      <c r="H230" s="19"/>
      <c r="I230" s="19"/>
      <c r="J230" s="19"/>
      <c r="K230" s="19"/>
      <c r="L230" s="385"/>
      <c r="M230" s="19"/>
    </row>
    <row r="231" spans="2:13" x14ac:dyDescent="0.25">
      <c r="B231" s="19"/>
      <c r="C231" s="19"/>
      <c r="D231" s="19"/>
      <c r="E231" s="364"/>
      <c r="F231" s="388"/>
      <c r="G231" s="19"/>
      <c r="H231" s="19"/>
      <c r="I231" s="19"/>
      <c r="J231" s="19"/>
      <c r="K231" s="19"/>
      <c r="L231" s="385"/>
      <c r="M231" s="19"/>
    </row>
    <row r="232" spans="2:13" x14ac:dyDescent="0.25">
      <c r="B232" s="19"/>
      <c r="C232" s="19"/>
      <c r="D232" s="19"/>
      <c r="E232" s="364"/>
      <c r="F232" s="388"/>
      <c r="G232" s="19"/>
      <c r="H232" s="19"/>
      <c r="I232" s="19"/>
      <c r="J232" s="19"/>
      <c r="K232" s="19"/>
      <c r="L232" s="385"/>
      <c r="M232" s="19"/>
    </row>
    <row r="233" spans="2:13" x14ac:dyDescent="0.25">
      <c r="B233" s="19"/>
      <c r="C233" s="19"/>
      <c r="D233" s="19"/>
      <c r="E233" s="364"/>
      <c r="F233" s="388"/>
      <c r="G233" s="19"/>
      <c r="H233" s="19"/>
      <c r="I233" s="19"/>
      <c r="J233" s="19"/>
      <c r="K233" s="19"/>
      <c r="L233" s="385"/>
      <c r="M233" s="19"/>
    </row>
    <row r="234" spans="2:13" x14ac:dyDescent="0.25">
      <c r="B234" s="19"/>
      <c r="C234" s="19"/>
      <c r="D234" s="19"/>
      <c r="E234" s="364"/>
      <c r="F234" s="388"/>
      <c r="G234" s="19"/>
      <c r="H234" s="19"/>
      <c r="I234" s="19"/>
      <c r="J234" s="19"/>
      <c r="K234" s="19"/>
      <c r="L234" s="385"/>
      <c r="M234" s="19"/>
    </row>
    <row r="235" spans="2:13" x14ac:dyDescent="0.25">
      <c r="B235" s="19"/>
      <c r="C235" s="19"/>
      <c r="D235" s="19"/>
      <c r="E235" s="364"/>
      <c r="F235" s="388"/>
      <c r="G235" s="19"/>
      <c r="H235" s="19"/>
      <c r="I235" s="19"/>
      <c r="J235" s="19"/>
      <c r="K235" s="19"/>
      <c r="L235" s="385"/>
      <c r="M235" s="19"/>
    </row>
    <row r="236" spans="2:13" x14ac:dyDescent="0.25">
      <c r="B236" s="19"/>
      <c r="C236" s="19"/>
      <c r="D236" s="19"/>
      <c r="E236" s="364"/>
      <c r="F236" s="388"/>
      <c r="G236" s="19"/>
      <c r="H236" s="19"/>
      <c r="I236" s="19"/>
      <c r="J236" s="19"/>
      <c r="K236" s="19"/>
      <c r="L236" s="385"/>
      <c r="M236" s="19"/>
    </row>
    <row r="237" spans="2:13" x14ac:dyDescent="0.25">
      <c r="B237" s="19"/>
      <c r="C237" s="19"/>
      <c r="D237" s="19"/>
      <c r="E237" s="364"/>
      <c r="F237" s="388"/>
      <c r="G237" s="19"/>
      <c r="H237" s="19"/>
      <c r="I237" s="19"/>
      <c r="J237" s="19"/>
      <c r="K237" s="19"/>
      <c r="L237" s="385"/>
      <c r="M237" s="19"/>
    </row>
    <row r="238" spans="2:13" x14ac:dyDescent="0.25">
      <c r="B238" s="19"/>
      <c r="C238" s="19"/>
      <c r="D238" s="19"/>
      <c r="E238" s="364"/>
      <c r="F238" s="388"/>
      <c r="G238" s="19"/>
      <c r="H238" s="19"/>
      <c r="I238" s="19"/>
      <c r="J238" s="19"/>
      <c r="K238" s="19"/>
      <c r="L238" s="385"/>
      <c r="M238" s="19"/>
    </row>
    <row r="239" spans="2:13" x14ac:dyDescent="0.25">
      <c r="B239" s="19"/>
      <c r="C239" s="19"/>
      <c r="D239" s="19"/>
      <c r="E239" s="364"/>
      <c r="F239" s="388"/>
      <c r="G239" s="19"/>
      <c r="H239" s="19"/>
      <c r="I239" s="19"/>
      <c r="J239" s="19"/>
      <c r="K239" s="19"/>
      <c r="L239" s="385"/>
      <c r="M239" s="19"/>
    </row>
    <row r="240" spans="2:13" x14ac:dyDescent="0.25">
      <c r="B240" s="19"/>
      <c r="C240" s="19"/>
      <c r="D240" s="19"/>
      <c r="E240" s="364"/>
      <c r="F240" s="388"/>
      <c r="G240" s="19"/>
      <c r="H240" s="19"/>
      <c r="I240" s="19"/>
      <c r="J240" s="19"/>
      <c r="K240" s="19"/>
      <c r="L240" s="385"/>
      <c r="M240" s="19"/>
    </row>
    <row r="241" spans="2:13" x14ac:dyDescent="0.25">
      <c r="B241" s="19"/>
      <c r="C241" s="19"/>
      <c r="D241" s="19"/>
      <c r="E241" s="364"/>
      <c r="F241" s="388"/>
      <c r="G241" s="19"/>
      <c r="H241" s="19"/>
      <c r="I241" s="19"/>
      <c r="J241" s="19"/>
      <c r="K241" s="19"/>
      <c r="L241" s="385"/>
      <c r="M241" s="19"/>
    </row>
    <row r="242" spans="2:13" x14ac:dyDescent="0.25">
      <c r="B242" s="19"/>
      <c r="C242" s="19"/>
      <c r="D242" s="19"/>
      <c r="E242" s="364"/>
      <c r="F242" s="388"/>
      <c r="G242" s="19"/>
      <c r="H242" s="19"/>
      <c r="I242" s="19"/>
      <c r="J242" s="19"/>
      <c r="K242" s="19"/>
      <c r="L242" s="385"/>
      <c r="M242" s="19"/>
    </row>
    <row r="243" spans="2:13" x14ac:dyDescent="0.25">
      <c r="B243" s="19"/>
      <c r="C243" s="19"/>
      <c r="D243" s="19"/>
      <c r="E243" s="364"/>
      <c r="F243" s="388"/>
      <c r="G243" s="19"/>
      <c r="H243" s="19"/>
      <c r="I243" s="19"/>
      <c r="J243" s="19"/>
      <c r="K243" s="19"/>
      <c r="L243" s="385"/>
      <c r="M243" s="19"/>
    </row>
    <row r="244" spans="2:13" x14ac:dyDescent="0.25">
      <c r="B244" s="19"/>
      <c r="C244" s="19"/>
      <c r="D244" s="19"/>
      <c r="E244" s="364"/>
      <c r="F244" s="388"/>
      <c r="G244" s="19"/>
      <c r="H244" s="19"/>
      <c r="I244" s="19"/>
      <c r="J244" s="19"/>
      <c r="K244" s="19"/>
      <c r="L244" s="385"/>
      <c r="M244" s="19"/>
    </row>
    <row r="245" spans="2:13" x14ac:dyDescent="0.25">
      <c r="B245" s="19"/>
      <c r="C245" s="19"/>
      <c r="D245" s="19"/>
      <c r="E245" s="364"/>
      <c r="F245" s="388"/>
      <c r="G245" s="19"/>
      <c r="H245" s="19"/>
      <c r="I245" s="19"/>
      <c r="J245" s="19"/>
      <c r="K245" s="19"/>
      <c r="L245" s="385"/>
      <c r="M245" s="19"/>
    </row>
    <row r="246" spans="2:13" x14ac:dyDescent="0.25">
      <c r="B246" s="19"/>
      <c r="C246" s="19"/>
      <c r="D246" s="19"/>
      <c r="E246" s="364"/>
      <c r="F246" s="388"/>
      <c r="G246" s="19"/>
      <c r="H246" s="19"/>
      <c r="I246" s="19"/>
      <c r="J246" s="19"/>
      <c r="K246" s="19"/>
      <c r="L246" s="385"/>
      <c r="M246" s="19"/>
    </row>
    <row r="247" spans="2:13" x14ac:dyDescent="0.25">
      <c r="B247" s="19"/>
      <c r="C247" s="19"/>
      <c r="D247" s="19"/>
      <c r="E247" s="364"/>
      <c r="F247" s="388"/>
      <c r="G247" s="19"/>
      <c r="H247" s="19"/>
      <c r="I247" s="19"/>
      <c r="J247" s="19"/>
      <c r="K247" s="19"/>
      <c r="L247" s="385"/>
      <c r="M247" s="19"/>
    </row>
    <row r="248" spans="2:13" x14ac:dyDescent="0.25">
      <c r="B248" s="19"/>
      <c r="C248" s="19"/>
      <c r="D248" s="19"/>
      <c r="E248" s="364"/>
      <c r="F248" s="388"/>
      <c r="G248" s="19"/>
      <c r="H248" s="19"/>
      <c r="I248" s="19"/>
      <c r="J248" s="19"/>
      <c r="K248" s="19"/>
      <c r="L248" s="385"/>
      <c r="M248" s="19"/>
    </row>
    <row r="249" spans="2:13" x14ac:dyDescent="0.25">
      <c r="B249" s="19"/>
      <c r="C249" s="19"/>
      <c r="D249" s="19"/>
      <c r="E249" s="364"/>
      <c r="F249" s="388"/>
      <c r="G249" s="19"/>
      <c r="H249" s="19"/>
      <c r="I249" s="19"/>
      <c r="J249" s="19"/>
      <c r="K249" s="19"/>
      <c r="L249" s="385"/>
      <c r="M249" s="19"/>
    </row>
    <row r="250" spans="2:13" x14ac:dyDescent="0.25">
      <c r="B250" s="19"/>
      <c r="C250" s="19"/>
      <c r="D250" s="19"/>
      <c r="E250" s="364"/>
      <c r="F250" s="388"/>
      <c r="G250" s="19"/>
      <c r="H250" s="19"/>
      <c r="I250" s="19"/>
      <c r="J250" s="19"/>
      <c r="K250" s="19"/>
      <c r="L250" s="385"/>
      <c r="M250" s="19"/>
    </row>
    <row r="251" spans="2:13" x14ac:dyDescent="0.25">
      <c r="B251" s="19"/>
      <c r="C251" s="19"/>
      <c r="D251" s="19"/>
      <c r="E251" s="364"/>
      <c r="F251" s="388"/>
      <c r="G251" s="19"/>
      <c r="H251" s="19"/>
      <c r="I251" s="19"/>
      <c r="J251" s="19"/>
      <c r="K251" s="19"/>
      <c r="L251" s="385"/>
      <c r="M251" s="19"/>
    </row>
    <row r="252" spans="2:13" x14ac:dyDescent="0.25">
      <c r="B252" s="19"/>
      <c r="C252" s="19"/>
      <c r="D252" s="19"/>
      <c r="E252" s="364"/>
      <c r="F252" s="388"/>
      <c r="G252" s="19"/>
      <c r="H252" s="19"/>
      <c r="I252" s="19"/>
      <c r="J252" s="19"/>
      <c r="K252" s="19"/>
      <c r="L252" s="385"/>
      <c r="M252" s="19"/>
    </row>
    <row r="253" spans="2:13" x14ac:dyDescent="0.25">
      <c r="B253" s="19"/>
      <c r="C253" s="19"/>
      <c r="D253" s="19"/>
      <c r="E253" s="364"/>
      <c r="F253" s="388"/>
      <c r="G253" s="19"/>
      <c r="H253" s="19"/>
      <c r="I253" s="19"/>
      <c r="J253" s="19"/>
      <c r="K253" s="19"/>
      <c r="L253" s="385"/>
      <c r="M253" s="19"/>
    </row>
    <row r="254" spans="2:13" x14ac:dyDescent="0.25">
      <c r="B254" s="19"/>
      <c r="C254" s="19"/>
      <c r="D254" s="19"/>
      <c r="E254" s="364"/>
      <c r="F254" s="388"/>
      <c r="G254" s="19"/>
      <c r="H254" s="19"/>
      <c r="I254" s="19"/>
      <c r="J254" s="19"/>
      <c r="K254" s="19"/>
      <c r="L254" s="385"/>
      <c r="M254" s="19"/>
    </row>
    <row r="255" spans="2:13" x14ac:dyDescent="0.25">
      <c r="B255" s="19"/>
      <c r="C255" s="19"/>
      <c r="D255" s="19"/>
      <c r="E255" s="364"/>
      <c r="F255" s="388"/>
      <c r="G255" s="19"/>
      <c r="H255" s="19"/>
      <c r="I255" s="19"/>
      <c r="J255" s="19"/>
      <c r="K255" s="19"/>
      <c r="L255" s="385"/>
      <c r="M255" s="19"/>
    </row>
    <row r="256" spans="2:13" x14ac:dyDescent="0.25">
      <c r="B256" s="19"/>
      <c r="C256" s="19"/>
      <c r="D256" s="19"/>
      <c r="E256" s="364"/>
      <c r="F256" s="388"/>
      <c r="G256" s="19"/>
      <c r="H256" s="19"/>
      <c r="I256" s="19"/>
      <c r="J256" s="19"/>
      <c r="K256" s="19"/>
      <c r="L256" s="385"/>
      <c r="M256" s="19"/>
    </row>
    <row r="257" spans="2:13" x14ac:dyDescent="0.25">
      <c r="B257" s="19"/>
      <c r="C257" s="19"/>
      <c r="D257" s="19"/>
      <c r="E257" s="364"/>
      <c r="F257" s="388"/>
      <c r="G257" s="19"/>
      <c r="H257" s="19"/>
      <c r="I257" s="19"/>
      <c r="J257" s="19"/>
      <c r="K257" s="19"/>
      <c r="L257" s="385"/>
      <c r="M257" s="19"/>
    </row>
    <row r="258" spans="2:13" x14ac:dyDescent="0.25">
      <c r="B258" s="19"/>
      <c r="C258" s="19"/>
      <c r="D258" s="19"/>
      <c r="E258" s="364"/>
      <c r="F258" s="388"/>
      <c r="G258" s="19"/>
      <c r="H258" s="19"/>
      <c r="I258" s="19"/>
      <c r="J258" s="19"/>
      <c r="K258" s="19"/>
      <c r="L258" s="385"/>
      <c r="M258" s="19"/>
    </row>
    <row r="259" spans="2:13" x14ac:dyDescent="0.25">
      <c r="B259" s="19"/>
      <c r="C259" s="19"/>
      <c r="D259" s="19"/>
      <c r="E259" s="364"/>
      <c r="F259" s="388"/>
      <c r="G259" s="19"/>
      <c r="H259" s="19"/>
      <c r="I259" s="19"/>
      <c r="J259" s="19"/>
      <c r="K259" s="19"/>
      <c r="L259" s="385"/>
      <c r="M259" s="19"/>
    </row>
    <row r="260" spans="2:13" x14ac:dyDescent="0.25">
      <c r="B260" s="19"/>
      <c r="C260" s="19"/>
      <c r="D260" s="19"/>
      <c r="E260" s="364"/>
      <c r="F260" s="388"/>
      <c r="G260" s="19"/>
      <c r="H260" s="19"/>
      <c r="I260" s="19"/>
      <c r="J260" s="19"/>
      <c r="K260" s="19"/>
      <c r="L260" s="385"/>
      <c r="M260" s="19"/>
    </row>
    <row r="261" spans="2:13" x14ac:dyDescent="0.25">
      <c r="B261" s="19"/>
      <c r="C261" s="19"/>
      <c r="D261" s="19"/>
      <c r="E261" s="364"/>
      <c r="F261" s="388"/>
      <c r="G261" s="19"/>
      <c r="H261" s="19"/>
      <c r="I261" s="19"/>
      <c r="J261" s="19"/>
      <c r="K261" s="19"/>
      <c r="L261" s="385"/>
      <c r="M261" s="19"/>
    </row>
    <row r="262" spans="2:13" x14ac:dyDescent="0.25">
      <c r="B262" s="19"/>
      <c r="C262" s="19"/>
      <c r="D262" s="19"/>
      <c r="E262" s="364"/>
      <c r="F262" s="388"/>
      <c r="G262" s="19"/>
      <c r="H262" s="19"/>
      <c r="I262" s="19"/>
      <c r="J262" s="19"/>
      <c r="K262" s="19"/>
      <c r="L262" s="385"/>
      <c r="M262" s="19"/>
    </row>
    <row r="263" spans="2:13" x14ac:dyDescent="0.25">
      <c r="B263" s="19"/>
      <c r="C263" s="19"/>
      <c r="D263" s="19"/>
      <c r="E263" s="364"/>
      <c r="F263" s="388"/>
      <c r="G263" s="19"/>
      <c r="H263" s="19"/>
      <c r="I263" s="19"/>
      <c r="J263" s="19"/>
      <c r="K263" s="19"/>
      <c r="L263" s="385"/>
      <c r="M263" s="19"/>
    </row>
    <row r="264" spans="2:13" x14ac:dyDescent="0.25">
      <c r="B264" s="19"/>
      <c r="C264" s="19"/>
      <c r="D264" s="19"/>
      <c r="E264" s="364"/>
      <c r="F264" s="388"/>
      <c r="G264" s="19"/>
      <c r="H264" s="19"/>
      <c r="I264" s="19"/>
      <c r="J264" s="19"/>
      <c r="K264" s="19"/>
      <c r="L264" s="385"/>
      <c r="M264" s="19"/>
    </row>
    <row r="265" spans="2:13" x14ac:dyDescent="0.25">
      <c r="B265" s="19"/>
      <c r="C265" s="19"/>
      <c r="D265" s="19"/>
      <c r="E265" s="364"/>
      <c r="F265" s="388"/>
      <c r="G265" s="19"/>
      <c r="H265" s="19"/>
      <c r="I265" s="19"/>
      <c r="J265" s="19"/>
      <c r="K265" s="19"/>
      <c r="L265" s="385"/>
      <c r="M265" s="19"/>
    </row>
    <row r="266" spans="2:13" x14ac:dyDescent="0.25">
      <c r="B266" s="19"/>
      <c r="C266" s="19"/>
      <c r="D266" s="19"/>
      <c r="E266" s="364"/>
      <c r="F266" s="388"/>
      <c r="G266" s="19"/>
      <c r="H266" s="19"/>
      <c r="I266" s="19"/>
      <c r="J266" s="19"/>
      <c r="K266" s="19"/>
      <c r="L266" s="385"/>
      <c r="M266" s="19"/>
    </row>
    <row r="267" spans="2:13" x14ac:dyDescent="0.25">
      <c r="B267" s="19"/>
      <c r="C267" s="19"/>
      <c r="D267" s="19"/>
      <c r="E267" s="364"/>
      <c r="F267" s="388"/>
      <c r="G267" s="19"/>
      <c r="H267" s="19"/>
      <c r="I267" s="19"/>
      <c r="J267" s="19"/>
      <c r="K267" s="19"/>
      <c r="L267" s="385"/>
      <c r="M267" s="19"/>
    </row>
    <row r="268" spans="2:13" x14ac:dyDescent="0.25">
      <c r="B268" s="19"/>
      <c r="C268" s="19"/>
      <c r="D268" s="19"/>
      <c r="E268" s="364"/>
      <c r="F268" s="388"/>
      <c r="G268" s="19"/>
      <c r="H268" s="19"/>
      <c r="I268" s="19"/>
      <c r="J268" s="19"/>
      <c r="K268" s="19"/>
      <c r="L268" s="385"/>
      <c r="M268" s="19"/>
    </row>
    <row r="269" spans="2:13" x14ac:dyDescent="0.25">
      <c r="B269" s="19"/>
      <c r="C269" s="19"/>
      <c r="D269" s="19"/>
      <c r="E269" s="364"/>
      <c r="F269" s="388"/>
      <c r="G269" s="19"/>
      <c r="H269" s="19"/>
      <c r="I269" s="19"/>
      <c r="J269" s="19"/>
      <c r="K269" s="19"/>
      <c r="L269" s="385"/>
      <c r="M269" s="19"/>
    </row>
    <row r="270" spans="2:13" x14ac:dyDescent="0.25">
      <c r="B270" s="19"/>
      <c r="C270" s="19"/>
      <c r="D270" s="19"/>
      <c r="E270" s="364"/>
      <c r="F270" s="388"/>
      <c r="G270" s="19"/>
      <c r="H270" s="19"/>
      <c r="I270" s="19"/>
      <c r="J270" s="19"/>
      <c r="K270" s="19"/>
      <c r="L270" s="385"/>
      <c r="M270" s="19"/>
    </row>
    <row r="271" spans="2:13" x14ac:dyDescent="0.25">
      <c r="B271" s="19"/>
      <c r="C271" s="19"/>
      <c r="D271" s="19"/>
      <c r="E271" s="364"/>
      <c r="F271" s="388"/>
      <c r="G271" s="19"/>
      <c r="H271" s="19"/>
      <c r="I271" s="19"/>
      <c r="J271" s="19"/>
      <c r="K271" s="19"/>
      <c r="L271" s="385"/>
      <c r="M271" s="19"/>
    </row>
    <row r="272" spans="2:13" x14ac:dyDescent="0.25">
      <c r="B272" s="19"/>
      <c r="C272" s="19"/>
      <c r="D272" s="19"/>
      <c r="E272" s="364"/>
      <c r="F272" s="388"/>
      <c r="G272" s="19"/>
      <c r="H272" s="19"/>
      <c r="I272" s="19"/>
      <c r="J272" s="19"/>
      <c r="K272" s="19"/>
      <c r="L272" s="385"/>
      <c r="M272" s="19"/>
    </row>
    <row r="273" spans="2:13" x14ac:dyDescent="0.25">
      <c r="B273" s="19"/>
      <c r="C273" s="19"/>
      <c r="D273" s="19"/>
      <c r="E273" s="364"/>
      <c r="F273" s="388"/>
      <c r="G273" s="19"/>
      <c r="H273" s="19"/>
      <c r="I273" s="19"/>
      <c r="J273" s="19"/>
      <c r="K273" s="19"/>
      <c r="L273" s="385"/>
      <c r="M273" s="19"/>
    </row>
    <row r="274" spans="2:13" x14ac:dyDescent="0.25">
      <c r="B274" s="19"/>
      <c r="C274" s="19"/>
      <c r="D274" s="19"/>
      <c r="E274" s="364"/>
      <c r="F274" s="388"/>
      <c r="G274" s="19"/>
      <c r="H274" s="19"/>
      <c r="I274" s="19"/>
      <c r="J274" s="19"/>
      <c r="K274" s="19"/>
      <c r="L274" s="385"/>
      <c r="M274" s="19"/>
    </row>
    <row r="275" spans="2:13" x14ac:dyDescent="0.25">
      <c r="B275" s="19"/>
      <c r="C275" s="19"/>
      <c r="D275" s="19"/>
      <c r="E275" s="364"/>
      <c r="F275" s="388"/>
      <c r="G275" s="19"/>
      <c r="H275" s="19"/>
      <c r="I275" s="19"/>
      <c r="J275" s="19"/>
      <c r="K275" s="19"/>
      <c r="L275" s="385"/>
      <c r="M275" s="19"/>
    </row>
    <row r="276" spans="2:13" x14ac:dyDescent="0.25">
      <c r="B276" s="19"/>
      <c r="C276" s="19"/>
      <c r="D276" s="19"/>
      <c r="E276" s="364"/>
      <c r="F276" s="388"/>
      <c r="G276" s="19"/>
      <c r="H276" s="19"/>
      <c r="I276" s="19"/>
      <c r="J276" s="19"/>
      <c r="K276" s="19"/>
      <c r="L276" s="385"/>
      <c r="M276" s="19"/>
    </row>
    <row r="277" spans="2:13" x14ac:dyDescent="0.25">
      <c r="B277" s="19"/>
      <c r="C277" s="19"/>
      <c r="D277" s="19"/>
      <c r="E277" s="364"/>
      <c r="F277" s="388"/>
      <c r="G277" s="19"/>
      <c r="H277" s="19"/>
      <c r="I277" s="19"/>
      <c r="J277" s="19"/>
      <c r="K277" s="19"/>
      <c r="L277" s="385"/>
      <c r="M277" s="19"/>
    </row>
    <row r="278" spans="2:13" x14ac:dyDescent="0.25">
      <c r="B278" s="19"/>
      <c r="C278" s="19"/>
      <c r="D278" s="19"/>
      <c r="E278" s="364"/>
      <c r="F278" s="388"/>
      <c r="G278" s="19"/>
      <c r="H278" s="19"/>
      <c r="I278" s="19"/>
      <c r="J278" s="19"/>
      <c r="K278" s="19"/>
      <c r="L278" s="385"/>
      <c r="M278" s="19"/>
    </row>
    <row r="279" spans="2:13" x14ac:dyDescent="0.25">
      <c r="B279" s="19"/>
      <c r="C279" s="19"/>
      <c r="D279" s="19"/>
      <c r="E279" s="364"/>
      <c r="F279" s="388"/>
      <c r="G279" s="19"/>
      <c r="H279" s="19"/>
      <c r="I279" s="19"/>
      <c r="J279" s="19"/>
      <c r="K279" s="19"/>
      <c r="L279" s="385"/>
      <c r="M279" s="19"/>
    </row>
    <row r="280" spans="2:13" x14ac:dyDescent="0.25">
      <c r="B280" s="19"/>
      <c r="C280" s="19"/>
      <c r="D280" s="19"/>
      <c r="E280" s="364"/>
      <c r="F280" s="388"/>
      <c r="G280" s="19"/>
      <c r="H280" s="19"/>
      <c r="I280" s="19"/>
      <c r="J280" s="19"/>
      <c r="K280" s="19"/>
      <c r="L280" s="385"/>
      <c r="M280" s="19"/>
    </row>
    <row r="281" spans="2:13" x14ac:dyDescent="0.25">
      <c r="B281" s="19"/>
      <c r="C281" s="19"/>
      <c r="D281" s="19"/>
      <c r="E281" s="364"/>
      <c r="F281" s="388"/>
      <c r="G281" s="19"/>
      <c r="H281" s="19"/>
      <c r="I281" s="19"/>
      <c r="J281" s="19"/>
      <c r="K281" s="19"/>
      <c r="L281" s="385"/>
      <c r="M281" s="19"/>
    </row>
    <row r="282" spans="2:13" x14ac:dyDescent="0.25">
      <c r="B282" s="19"/>
      <c r="C282" s="19"/>
      <c r="D282" s="19"/>
      <c r="E282" s="364"/>
      <c r="F282" s="388"/>
      <c r="G282" s="19"/>
      <c r="H282" s="19"/>
      <c r="I282" s="19"/>
      <c r="J282" s="19"/>
      <c r="K282" s="19"/>
      <c r="L282" s="385"/>
      <c r="M282" s="19"/>
    </row>
    <row r="283" spans="2:13" x14ac:dyDescent="0.25">
      <c r="B283" s="19"/>
      <c r="C283" s="19"/>
      <c r="D283" s="19"/>
      <c r="E283" s="364"/>
      <c r="F283" s="388"/>
      <c r="G283" s="19"/>
      <c r="H283" s="19"/>
      <c r="I283" s="19"/>
      <c r="J283" s="19"/>
      <c r="K283" s="19"/>
      <c r="L283" s="385"/>
      <c r="M283" s="19"/>
    </row>
    <row r="284" spans="2:13" x14ac:dyDescent="0.25">
      <c r="B284" s="19"/>
      <c r="C284" s="19"/>
      <c r="D284" s="19"/>
      <c r="E284" s="364"/>
      <c r="F284" s="388"/>
      <c r="G284" s="19"/>
      <c r="H284" s="19"/>
      <c r="I284" s="19"/>
      <c r="J284" s="19"/>
      <c r="K284" s="19"/>
      <c r="L284" s="385"/>
      <c r="M284" s="19"/>
    </row>
    <row r="285" spans="2:13" x14ac:dyDescent="0.25">
      <c r="B285" s="19"/>
      <c r="C285" s="19"/>
      <c r="D285" s="19"/>
      <c r="E285" s="364"/>
      <c r="F285" s="388"/>
      <c r="G285" s="19"/>
      <c r="H285" s="19"/>
      <c r="I285" s="19"/>
      <c r="J285" s="19"/>
      <c r="K285" s="19"/>
      <c r="L285" s="385"/>
      <c r="M285" s="19"/>
    </row>
    <row r="286" spans="2:13" x14ac:dyDescent="0.25">
      <c r="B286" s="19"/>
      <c r="C286" s="19"/>
      <c r="D286" s="19"/>
      <c r="E286" s="364"/>
      <c r="F286" s="388"/>
      <c r="G286" s="19"/>
      <c r="H286" s="19"/>
      <c r="I286" s="19"/>
      <c r="J286" s="19"/>
      <c r="K286" s="19"/>
      <c r="L286" s="385"/>
      <c r="M286" s="19"/>
    </row>
    <row r="287" spans="2:13" x14ac:dyDescent="0.25">
      <c r="B287" s="19"/>
      <c r="C287" s="19"/>
      <c r="D287" s="19"/>
      <c r="E287" s="364"/>
      <c r="F287" s="388"/>
      <c r="G287" s="19"/>
      <c r="H287" s="19"/>
      <c r="I287" s="19"/>
      <c r="J287" s="19"/>
      <c r="K287" s="19"/>
      <c r="L287" s="385"/>
      <c r="M287" s="19"/>
    </row>
    <row r="288" spans="2:13" x14ac:dyDescent="0.25">
      <c r="B288" s="19"/>
      <c r="C288" s="19"/>
      <c r="D288" s="19"/>
      <c r="E288" s="364"/>
      <c r="F288" s="388"/>
      <c r="G288" s="19"/>
      <c r="H288" s="19"/>
      <c r="I288" s="19"/>
      <c r="J288" s="19"/>
      <c r="K288" s="19"/>
      <c r="L288" s="385"/>
      <c r="M288" s="19"/>
    </row>
    <row r="289" spans="2:13" x14ac:dyDescent="0.25">
      <c r="B289" s="19"/>
      <c r="C289" s="19"/>
      <c r="D289" s="19"/>
      <c r="E289" s="364"/>
      <c r="F289" s="388"/>
      <c r="G289" s="19"/>
      <c r="H289" s="19"/>
      <c r="I289" s="19"/>
      <c r="J289" s="19"/>
      <c r="K289" s="19"/>
      <c r="L289" s="385"/>
      <c r="M289" s="19"/>
    </row>
    <row r="290" spans="2:13" x14ac:dyDescent="0.25">
      <c r="B290" s="19"/>
      <c r="C290" s="19"/>
      <c r="D290" s="19"/>
      <c r="E290" s="364"/>
      <c r="F290" s="388"/>
      <c r="G290" s="19"/>
      <c r="H290" s="19"/>
      <c r="I290" s="19"/>
      <c r="J290" s="19"/>
      <c r="K290" s="19"/>
      <c r="L290" s="385"/>
      <c r="M290" s="19"/>
    </row>
    <row r="291" spans="2:13" x14ac:dyDescent="0.25">
      <c r="B291" s="19"/>
      <c r="C291" s="19"/>
      <c r="D291" s="19"/>
      <c r="E291" s="364"/>
      <c r="F291" s="388"/>
      <c r="G291" s="19"/>
      <c r="H291" s="19"/>
      <c r="I291" s="19"/>
      <c r="J291" s="19"/>
      <c r="K291" s="19"/>
      <c r="L291" s="385"/>
      <c r="M291" s="19"/>
    </row>
    <row r="292" spans="2:13" x14ac:dyDescent="0.25">
      <c r="B292" s="19"/>
      <c r="C292" s="19"/>
      <c r="D292" s="19"/>
      <c r="E292" s="364"/>
      <c r="F292" s="388"/>
      <c r="G292" s="19"/>
      <c r="H292" s="19"/>
      <c r="I292" s="19"/>
      <c r="J292" s="19"/>
      <c r="K292" s="19"/>
      <c r="L292" s="385"/>
      <c r="M292" s="19"/>
    </row>
    <row r="293" spans="2:13" x14ac:dyDescent="0.25">
      <c r="B293" s="19"/>
      <c r="C293" s="19"/>
      <c r="D293" s="19"/>
      <c r="E293" s="364"/>
      <c r="F293" s="388"/>
      <c r="G293" s="19"/>
      <c r="H293" s="19"/>
      <c r="I293" s="19"/>
      <c r="J293" s="19"/>
      <c r="K293" s="19"/>
      <c r="L293" s="385"/>
      <c r="M293" s="19"/>
    </row>
    <row r="294" spans="2:13" x14ac:dyDescent="0.25">
      <c r="B294" s="19"/>
      <c r="C294" s="19"/>
      <c r="D294" s="19"/>
      <c r="E294" s="364"/>
      <c r="F294" s="388"/>
      <c r="G294" s="19"/>
      <c r="H294" s="19"/>
      <c r="I294" s="19"/>
      <c r="J294" s="19"/>
      <c r="K294" s="19"/>
      <c r="L294" s="385"/>
      <c r="M294" s="19"/>
    </row>
    <row r="295" spans="2:13" x14ac:dyDescent="0.25">
      <c r="B295" s="19"/>
      <c r="C295" s="19"/>
      <c r="D295" s="19"/>
      <c r="E295" s="364"/>
      <c r="F295" s="388"/>
      <c r="G295" s="19"/>
      <c r="H295" s="19"/>
      <c r="I295" s="19"/>
      <c r="J295" s="19"/>
      <c r="K295" s="19"/>
      <c r="L295" s="385"/>
      <c r="M295" s="19"/>
    </row>
    <row r="296" spans="2:13" x14ac:dyDescent="0.25">
      <c r="B296" s="19"/>
      <c r="C296" s="19"/>
      <c r="D296" s="19"/>
      <c r="E296" s="364"/>
      <c r="F296" s="388"/>
      <c r="G296" s="19"/>
      <c r="H296" s="19"/>
      <c r="I296" s="19"/>
      <c r="J296" s="19"/>
      <c r="K296" s="19"/>
      <c r="L296" s="385"/>
      <c r="M296" s="19"/>
    </row>
    <row r="297" spans="2:13" x14ac:dyDescent="0.25">
      <c r="B297" s="19"/>
      <c r="C297" s="19"/>
      <c r="D297" s="19"/>
      <c r="E297" s="364"/>
      <c r="F297" s="388"/>
      <c r="G297" s="19"/>
      <c r="H297" s="19"/>
      <c r="I297" s="19"/>
      <c r="J297" s="19"/>
      <c r="K297" s="19"/>
      <c r="L297" s="385"/>
      <c r="M297" s="19"/>
    </row>
    <row r="298" spans="2:13" x14ac:dyDescent="0.25">
      <c r="B298" s="19"/>
      <c r="C298" s="19"/>
      <c r="D298" s="19"/>
      <c r="E298" s="364"/>
      <c r="F298" s="388"/>
      <c r="G298" s="19"/>
      <c r="H298" s="19"/>
      <c r="I298" s="19"/>
      <c r="J298" s="19"/>
      <c r="K298" s="19"/>
      <c r="L298" s="385"/>
      <c r="M298" s="19"/>
    </row>
    <row r="299" spans="2:13" x14ac:dyDescent="0.25">
      <c r="B299" s="19"/>
      <c r="C299" s="19"/>
      <c r="D299" s="19"/>
      <c r="E299" s="364"/>
      <c r="F299" s="388"/>
      <c r="G299" s="19"/>
      <c r="H299" s="19"/>
      <c r="I299" s="19"/>
      <c r="J299" s="19"/>
      <c r="K299" s="19"/>
      <c r="L299" s="385"/>
      <c r="M299" s="19"/>
    </row>
    <row r="300" spans="2:13" x14ac:dyDescent="0.25">
      <c r="B300" s="19"/>
      <c r="C300" s="19"/>
      <c r="D300" s="19"/>
      <c r="E300" s="364"/>
      <c r="F300" s="388"/>
      <c r="G300" s="19"/>
      <c r="H300" s="19"/>
      <c r="I300" s="19"/>
      <c r="J300" s="19"/>
      <c r="K300" s="19"/>
      <c r="L300" s="385"/>
      <c r="M300" s="19"/>
    </row>
    <row r="301" spans="2:13" x14ac:dyDescent="0.25">
      <c r="B301" s="19"/>
      <c r="C301" s="19"/>
      <c r="D301" s="19"/>
      <c r="E301" s="364"/>
      <c r="F301" s="388"/>
      <c r="G301" s="19"/>
      <c r="H301" s="19"/>
      <c r="I301" s="19"/>
      <c r="J301" s="19"/>
      <c r="K301" s="19"/>
      <c r="L301" s="385"/>
      <c r="M301" s="19"/>
    </row>
    <row r="302" spans="2:13" x14ac:dyDescent="0.25">
      <c r="B302" s="19"/>
      <c r="C302" s="19"/>
      <c r="D302" s="19"/>
      <c r="E302" s="364"/>
      <c r="F302" s="388"/>
      <c r="G302" s="19"/>
      <c r="H302" s="19"/>
      <c r="I302" s="19"/>
      <c r="J302" s="19"/>
      <c r="K302" s="19"/>
      <c r="L302" s="385"/>
      <c r="M302" s="19"/>
    </row>
    <row r="303" spans="2:13" x14ac:dyDescent="0.25">
      <c r="B303" s="19"/>
      <c r="C303" s="19"/>
      <c r="D303" s="19"/>
      <c r="E303" s="364"/>
      <c r="F303" s="388"/>
      <c r="G303" s="19"/>
      <c r="H303" s="19"/>
      <c r="I303" s="19"/>
      <c r="J303" s="19"/>
      <c r="K303" s="19"/>
      <c r="L303" s="385"/>
      <c r="M303" s="19"/>
    </row>
    <row r="304" spans="2:13" x14ac:dyDescent="0.25">
      <c r="B304" s="19"/>
      <c r="C304" s="19"/>
      <c r="D304" s="19"/>
      <c r="E304" s="364"/>
      <c r="F304" s="388"/>
      <c r="G304" s="19"/>
      <c r="H304" s="19"/>
      <c r="I304" s="19"/>
      <c r="J304" s="19"/>
      <c r="K304" s="19"/>
      <c r="L304" s="385"/>
      <c r="M304" s="19"/>
    </row>
    <row r="305" spans="2:13" x14ac:dyDescent="0.25">
      <c r="B305" s="19"/>
      <c r="C305" s="19"/>
      <c r="D305" s="19"/>
      <c r="E305" s="364"/>
      <c r="F305" s="388"/>
      <c r="G305" s="19"/>
      <c r="H305" s="19"/>
      <c r="I305" s="19"/>
      <c r="J305" s="19"/>
      <c r="K305" s="19"/>
      <c r="L305" s="385"/>
      <c r="M305" s="19"/>
    </row>
    <row r="306" spans="2:13" x14ac:dyDescent="0.25">
      <c r="B306" s="19"/>
      <c r="C306" s="19"/>
      <c r="D306" s="19"/>
      <c r="E306" s="364"/>
      <c r="F306" s="388"/>
      <c r="G306" s="19"/>
      <c r="H306" s="19"/>
      <c r="I306" s="19"/>
      <c r="J306" s="19"/>
      <c r="K306" s="19"/>
      <c r="L306" s="385"/>
      <c r="M306" s="19"/>
    </row>
    <row r="307" spans="2:13" x14ac:dyDescent="0.25">
      <c r="B307" s="19"/>
      <c r="C307" s="19"/>
      <c r="D307" s="19"/>
      <c r="E307" s="364"/>
      <c r="F307" s="388"/>
      <c r="G307" s="19"/>
      <c r="H307" s="19"/>
      <c r="I307" s="19"/>
      <c r="J307" s="19"/>
      <c r="K307" s="19"/>
      <c r="L307" s="385"/>
      <c r="M307" s="19"/>
    </row>
    <row r="308" spans="2:13" x14ac:dyDescent="0.25">
      <c r="B308" s="19"/>
      <c r="C308" s="19"/>
      <c r="D308" s="19"/>
      <c r="E308" s="364"/>
      <c r="F308" s="388"/>
      <c r="G308" s="19"/>
      <c r="H308" s="19"/>
      <c r="I308" s="19"/>
      <c r="J308" s="19"/>
      <c r="K308" s="19"/>
      <c r="L308" s="385"/>
      <c r="M308" s="19"/>
    </row>
    <row r="309" spans="2:13" x14ac:dyDescent="0.25">
      <c r="B309" s="19"/>
      <c r="C309" s="19"/>
      <c r="D309" s="19"/>
      <c r="E309" s="364"/>
      <c r="F309" s="388"/>
      <c r="G309" s="19"/>
      <c r="H309" s="19"/>
      <c r="I309" s="19"/>
      <c r="J309" s="19"/>
      <c r="K309" s="19"/>
      <c r="L309" s="385"/>
      <c r="M309" s="19"/>
    </row>
    <row r="310" spans="2:13" x14ac:dyDescent="0.25">
      <c r="B310" s="19"/>
      <c r="C310" s="19"/>
      <c r="D310" s="19"/>
      <c r="E310" s="364"/>
      <c r="F310" s="388"/>
      <c r="G310" s="19"/>
      <c r="H310" s="19"/>
      <c r="I310" s="19"/>
      <c r="J310" s="19"/>
      <c r="K310" s="19"/>
      <c r="L310" s="385"/>
      <c r="M310" s="19"/>
    </row>
    <row r="311" spans="2:13" x14ac:dyDescent="0.25">
      <c r="B311" s="19"/>
      <c r="C311" s="19"/>
      <c r="D311" s="19"/>
      <c r="E311" s="364"/>
      <c r="F311" s="388"/>
      <c r="G311" s="19"/>
      <c r="H311" s="19"/>
      <c r="I311" s="19"/>
      <c r="J311" s="19"/>
      <c r="K311" s="19"/>
      <c r="L311" s="385"/>
      <c r="M311" s="19"/>
    </row>
    <row r="312" spans="2:13" x14ac:dyDescent="0.25">
      <c r="B312" s="19"/>
      <c r="C312" s="19"/>
      <c r="D312" s="19"/>
      <c r="E312" s="364"/>
      <c r="F312" s="388"/>
      <c r="G312" s="19"/>
      <c r="H312" s="19"/>
      <c r="I312" s="19"/>
      <c r="J312" s="19"/>
      <c r="K312" s="19"/>
      <c r="L312" s="385"/>
      <c r="M312" s="19"/>
    </row>
    <row r="313" spans="2:13" x14ac:dyDescent="0.25">
      <c r="B313" s="19"/>
      <c r="C313" s="19"/>
      <c r="D313" s="19"/>
      <c r="E313" s="364"/>
      <c r="F313" s="388"/>
      <c r="G313" s="19"/>
      <c r="H313" s="19"/>
      <c r="I313" s="19"/>
      <c r="J313" s="19"/>
      <c r="K313" s="19"/>
      <c r="L313" s="385"/>
      <c r="M313" s="19"/>
    </row>
    <row r="314" spans="2:13" x14ac:dyDescent="0.25">
      <c r="B314" s="19"/>
      <c r="C314" s="19"/>
      <c r="D314" s="19"/>
      <c r="E314" s="364"/>
      <c r="F314" s="388"/>
      <c r="G314" s="19"/>
      <c r="H314" s="19"/>
      <c r="I314" s="19"/>
      <c r="J314" s="19"/>
      <c r="K314" s="19"/>
      <c r="L314" s="385"/>
      <c r="M314" s="19"/>
    </row>
    <row r="315" spans="2:13" x14ac:dyDescent="0.25">
      <c r="B315" s="19"/>
      <c r="C315" s="19"/>
      <c r="D315" s="19"/>
      <c r="E315" s="364"/>
      <c r="F315" s="388"/>
      <c r="G315" s="19"/>
      <c r="H315" s="19"/>
      <c r="I315" s="19"/>
      <c r="J315" s="19"/>
      <c r="K315" s="19"/>
      <c r="L315" s="385"/>
      <c r="M315" s="19"/>
    </row>
    <row r="316" spans="2:13" x14ac:dyDescent="0.25">
      <c r="B316" s="19"/>
      <c r="C316" s="19"/>
      <c r="D316" s="19"/>
      <c r="E316" s="364"/>
      <c r="F316" s="388"/>
      <c r="G316" s="19"/>
      <c r="H316" s="19"/>
      <c r="I316" s="19"/>
      <c r="J316" s="19"/>
      <c r="K316" s="19"/>
      <c r="L316" s="385"/>
      <c r="M316" s="19"/>
    </row>
    <row r="317" spans="2:13" x14ac:dyDescent="0.25">
      <c r="B317" s="19"/>
      <c r="C317" s="19"/>
      <c r="D317" s="19"/>
      <c r="E317" s="364"/>
      <c r="F317" s="388"/>
      <c r="G317" s="19"/>
      <c r="H317" s="19"/>
      <c r="I317" s="19"/>
      <c r="J317" s="19"/>
      <c r="K317" s="19"/>
      <c r="L317" s="385"/>
      <c r="M317" s="19"/>
    </row>
    <row r="318" spans="2:13" x14ac:dyDescent="0.25">
      <c r="B318" s="19"/>
      <c r="C318" s="19"/>
      <c r="D318" s="19"/>
      <c r="E318" s="364"/>
      <c r="F318" s="388"/>
      <c r="G318" s="19"/>
      <c r="H318" s="19"/>
      <c r="I318" s="19"/>
      <c r="J318" s="19"/>
      <c r="K318" s="19"/>
      <c r="L318" s="385"/>
      <c r="M318" s="19"/>
    </row>
    <row r="319" spans="2:13" x14ac:dyDescent="0.25">
      <c r="B319" s="19"/>
      <c r="C319" s="19"/>
      <c r="D319" s="19"/>
      <c r="E319" s="364"/>
      <c r="F319" s="388"/>
      <c r="G319" s="19"/>
      <c r="H319" s="19"/>
      <c r="I319" s="19"/>
      <c r="J319" s="19"/>
      <c r="K319" s="19"/>
      <c r="L319" s="385"/>
      <c r="M319" s="19"/>
    </row>
    <row r="320" spans="2:13" x14ac:dyDescent="0.25">
      <c r="B320" s="19"/>
      <c r="C320" s="19"/>
      <c r="D320" s="19"/>
      <c r="E320" s="364"/>
      <c r="F320" s="388"/>
      <c r="G320" s="19"/>
      <c r="H320" s="19"/>
      <c r="I320" s="19"/>
      <c r="J320" s="19"/>
      <c r="K320" s="19"/>
      <c r="L320" s="385"/>
      <c r="M320" s="19"/>
    </row>
    <row r="321" spans="2:13" x14ac:dyDescent="0.25">
      <c r="B321" s="19"/>
      <c r="C321" s="19"/>
      <c r="D321" s="19"/>
      <c r="E321" s="364"/>
      <c r="F321" s="388"/>
      <c r="G321" s="19"/>
      <c r="H321" s="19"/>
      <c r="I321" s="19"/>
      <c r="J321" s="19"/>
      <c r="K321" s="19"/>
      <c r="L321" s="385"/>
      <c r="M321" s="19"/>
    </row>
    <row r="322" spans="2:13" x14ac:dyDescent="0.25">
      <c r="B322" s="19"/>
      <c r="C322" s="19"/>
      <c r="D322" s="19"/>
      <c r="E322" s="364"/>
      <c r="F322" s="388"/>
      <c r="G322" s="19"/>
      <c r="H322" s="19"/>
      <c r="I322" s="19"/>
      <c r="J322" s="19"/>
      <c r="K322" s="19"/>
      <c r="L322" s="385"/>
      <c r="M322" s="19"/>
    </row>
    <row r="323" spans="2:13" x14ac:dyDescent="0.25">
      <c r="B323" s="19"/>
      <c r="C323" s="19"/>
      <c r="D323" s="19"/>
      <c r="E323" s="364"/>
      <c r="F323" s="388"/>
      <c r="G323" s="19"/>
      <c r="H323" s="19"/>
      <c r="I323" s="19"/>
      <c r="J323" s="19"/>
      <c r="K323" s="19"/>
      <c r="L323" s="385"/>
      <c r="M323" s="19"/>
    </row>
    <row r="324" spans="2:13" x14ac:dyDescent="0.25">
      <c r="B324" s="19"/>
      <c r="C324" s="19"/>
      <c r="D324" s="19"/>
      <c r="E324" s="364"/>
      <c r="F324" s="388"/>
      <c r="G324" s="19"/>
      <c r="H324" s="19"/>
      <c r="I324" s="19"/>
      <c r="J324" s="19"/>
      <c r="K324" s="19"/>
      <c r="L324" s="385"/>
      <c r="M324" s="19"/>
    </row>
    <row r="325" spans="2:13" x14ac:dyDescent="0.25">
      <c r="B325" s="19"/>
      <c r="C325" s="19"/>
      <c r="D325" s="19"/>
      <c r="E325" s="364"/>
      <c r="F325" s="388"/>
      <c r="G325" s="19"/>
      <c r="H325" s="19"/>
      <c r="I325" s="19"/>
      <c r="J325" s="19"/>
      <c r="K325" s="19"/>
      <c r="L325" s="385"/>
      <c r="M325" s="19"/>
    </row>
    <row r="326" spans="2:13" x14ac:dyDescent="0.25">
      <c r="B326" s="19"/>
      <c r="C326" s="19"/>
      <c r="D326" s="19"/>
      <c r="E326" s="364"/>
      <c r="F326" s="388"/>
      <c r="G326" s="19"/>
      <c r="H326" s="19"/>
      <c r="I326" s="19"/>
      <c r="J326" s="19"/>
      <c r="K326" s="19"/>
      <c r="L326" s="385"/>
      <c r="M326" s="19"/>
    </row>
    <row r="327" spans="2:13" x14ac:dyDescent="0.25">
      <c r="B327" s="19"/>
      <c r="C327" s="19"/>
      <c r="D327" s="19"/>
      <c r="E327" s="364"/>
      <c r="F327" s="388"/>
      <c r="G327" s="19"/>
      <c r="H327" s="19"/>
      <c r="I327" s="19"/>
      <c r="J327" s="19"/>
      <c r="K327" s="19"/>
      <c r="L327" s="385"/>
      <c r="M327" s="19"/>
    </row>
    <row r="328" spans="2:13" x14ac:dyDescent="0.25">
      <c r="B328" s="19"/>
      <c r="C328" s="19"/>
      <c r="D328" s="19"/>
      <c r="E328" s="364"/>
      <c r="F328" s="388"/>
      <c r="G328" s="19"/>
      <c r="H328" s="19"/>
      <c r="I328" s="19"/>
      <c r="J328" s="19"/>
      <c r="K328" s="19"/>
      <c r="L328" s="385"/>
      <c r="M328" s="19"/>
    </row>
    <row r="329" spans="2:13" x14ac:dyDescent="0.25">
      <c r="B329" s="19"/>
      <c r="C329" s="19"/>
      <c r="D329" s="19"/>
      <c r="E329" s="364"/>
      <c r="F329" s="388"/>
      <c r="G329" s="19"/>
      <c r="H329" s="19"/>
      <c r="I329" s="19"/>
      <c r="J329" s="19"/>
      <c r="K329" s="19"/>
      <c r="L329" s="385"/>
      <c r="M329" s="19"/>
    </row>
    <row r="330" spans="2:13" x14ac:dyDescent="0.25">
      <c r="B330" s="19"/>
      <c r="C330" s="19"/>
      <c r="D330" s="19"/>
      <c r="E330" s="364"/>
      <c r="F330" s="388"/>
      <c r="G330" s="19"/>
      <c r="H330" s="19"/>
      <c r="I330" s="19"/>
      <c r="J330" s="19"/>
      <c r="K330" s="19"/>
      <c r="L330" s="385"/>
      <c r="M330" s="19"/>
    </row>
    <row r="331" spans="2:13" x14ac:dyDescent="0.25">
      <c r="B331" s="19"/>
      <c r="C331" s="19"/>
      <c r="D331" s="19"/>
      <c r="E331" s="364"/>
      <c r="F331" s="388"/>
      <c r="G331" s="19"/>
      <c r="H331" s="19"/>
      <c r="I331" s="19"/>
      <c r="J331" s="19"/>
      <c r="K331" s="19"/>
      <c r="L331" s="385"/>
      <c r="M331" s="19"/>
    </row>
    <row r="332" spans="2:13" x14ac:dyDescent="0.25">
      <c r="B332" s="19"/>
      <c r="C332" s="19"/>
      <c r="D332" s="19"/>
      <c r="E332" s="364"/>
      <c r="F332" s="388"/>
      <c r="G332" s="19"/>
      <c r="H332" s="19"/>
      <c r="I332" s="19"/>
      <c r="J332" s="19"/>
      <c r="K332" s="19"/>
      <c r="L332" s="385"/>
      <c r="M332" s="19"/>
    </row>
    <row r="333" spans="2:13" x14ac:dyDescent="0.25">
      <c r="B333" s="19"/>
      <c r="C333" s="19"/>
      <c r="D333" s="19"/>
      <c r="E333" s="364"/>
      <c r="F333" s="388"/>
      <c r="G333" s="19"/>
      <c r="H333" s="19"/>
      <c r="I333" s="19"/>
      <c r="J333" s="19"/>
      <c r="K333" s="19"/>
      <c r="L333" s="385"/>
      <c r="M333" s="19"/>
    </row>
    <row r="334" spans="2:13" x14ac:dyDescent="0.25">
      <c r="B334" s="19"/>
      <c r="C334" s="19"/>
      <c r="D334" s="19"/>
      <c r="E334" s="364"/>
      <c r="F334" s="388"/>
      <c r="G334" s="19"/>
      <c r="H334" s="19"/>
      <c r="I334" s="19"/>
      <c r="J334" s="19"/>
      <c r="K334" s="19"/>
      <c r="L334" s="385"/>
      <c r="M334" s="19"/>
    </row>
    <row r="335" spans="2:13" x14ac:dyDescent="0.25">
      <c r="B335" s="19"/>
      <c r="C335" s="19"/>
      <c r="D335" s="19"/>
      <c r="E335" s="364"/>
      <c r="F335" s="388"/>
      <c r="G335" s="19"/>
      <c r="H335" s="19"/>
      <c r="I335" s="19"/>
      <c r="J335" s="19"/>
      <c r="K335" s="19"/>
      <c r="L335" s="385"/>
      <c r="M335" s="19"/>
    </row>
    <row r="336" spans="2:13" x14ac:dyDescent="0.25">
      <c r="B336" s="19"/>
      <c r="C336" s="19"/>
      <c r="D336" s="19"/>
      <c r="E336" s="364"/>
      <c r="F336" s="388"/>
      <c r="G336" s="19"/>
      <c r="H336" s="19"/>
      <c r="I336" s="19"/>
      <c r="J336" s="19"/>
      <c r="K336" s="19"/>
      <c r="L336" s="385"/>
      <c r="M336" s="19"/>
    </row>
    <row r="337" spans="2:13" x14ac:dyDescent="0.25">
      <c r="B337" s="19"/>
      <c r="C337" s="19"/>
      <c r="D337" s="19"/>
      <c r="E337" s="364"/>
      <c r="F337" s="388"/>
      <c r="G337" s="19"/>
      <c r="H337" s="19"/>
      <c r="I337" s="19"/>
      <c r="J337" s="19"/>
      <c r="K337" s="19"/>
      <c r="L337" s="385"/>
      <c r="M337" s="19"/>
    </row>
    <row r="338" spans="2:13" x14ac:dyDescent="0.25">
      <c r="B338" s="19"/>
      <c r="C338" s="19"/>
      <c r="D338" s="19"/>
      <c r="E338" s="364"/>
      <c r="F338" s="388"/>
      <c r="G338" s="19"/>
      <c r="H338" s="19"/>
      <c r="I338" s="19"/>
      <c r="J338" s="19"/>
      <c r="K338" s="19"/>
      <c r="L338" s="385"/>
      <c r="M338" s="19"/>
    </row>
    <row r="339" spans="2:13" x14ac:dyDescent="0.25">
      <c r="B339" s="19"/>
      <c r="C339" s="19"/>
      <c r="D339" s="19"/>
      <c r="E339" s="364"/>
      <c r="F339" s="388"/>
      <c r="G339" s="19"/>
      <c r="H339" s="19"/>
      <c r="I339" s="19"/>
      <c r="J339" s="19"/>
      <c r="K339" s="19"/>
      <c r="L339" s="385"/>
      <c r="M339" s="19"/>
    </row>
    <row r="340" spans="2:13" x14ac:dyDescent="0.25">
      <c r="B340" s="19"/>
      <c r="C340" s="19"/>
      <c r="D340" s="19"/>
      <c r="E340" s="364"/>
      <c r="F340" s="388"/>
      <c r="G340" s="19"/>
      <c r="H340" s="19"/>
      <c r="I340" s="19"/>
      <c r="J340" s="19"/>
      <c r="K340" s="19"/>
      <c r="L340" s="385"/>
      <c r="M340" s="19"/>
    </row>
    <row r="341" spans="2:13" x14ac:dyDescent="0.25">
      <c r="B341" s="19"/>
      <c r="C341" s="19"/>
      <c r="D341" s="19"/>
      <c r="E341" s="364"/>
      <c r="F341" s="388"/>
      <c r="G341" s="19"/>
      <c r="H341" s="19"/>
      <c r="I341" s="19"/>
      <c r="J341" s="19"/>
      <c r="K341" s="19"/>
      <c r="L341" s="385"/>
      <c r="M341" s="19"/>
    </row>
    <row r="342" spans="2:13" x14ac:dyDescent="0.25">
      <c r="B342" s="19"/>
      <c r="C342" s="19"/>
      <c r="D342" s="19"/>
      <c r="E342" s="364"/>
      <c r="F342" s="388"/>
      <c r="G342" s="19"/>
      <c r="H342" s="19"/>
      <c r="I342" s="19"/>
      <c r="J342" s="19"/>
      <c r="K342" s="19"/>
      <c r="L342" s="385"/>
      <c r="M342" s="19"/>
    </row>
    <row r="343" spans="2:13" x14ac:dyDescent="0.25">
      <c r="B343" s="19"/>
      <c r="C343" s="19"/>
      <c r="D343" s="19"/>
      <c r="E343" s="364"/>
      <c r="F343" s="388"/>
      <c r="G343" s="19"/>
      <c r="H343" s="19"/>
      <c r="I343" s="19"/>
      <c r="J343" s="19"/>
      <c r="K343" s="19"/>
      <c r="L343" s="385"/>
      <c r="M343" s="19"/>
    </row>
    <row r="344" spans="2:13" x14ac:dyDescent="0.25">
      <c r="B344" s="19"/>
      <c r="C344" s="19"/>
      <c r="D344" s="19"/>
      <c r="E344" s="364"/>
      <c r="F344" s="388"/>
      <c r="G344" s="19"/>
      <c r="H344" s="19"/>
      <c r="I344" s="19"/>
      <c r="J344" s="19"/>
      <c r="K344" s="19"/>
      <c r="L344" s="385"/>
      <c r="M344" s="19"/>
    </row>
    <row r="345" spans="2:13" x14ac:dyDescent="0.25">
      <c r="B345" s="19"/>
      <c r="C345" s="19"/>
      <c r="D345" s="19"/>
      <c r="E345" s="364"/>
      <c r="F345" s="388"/>
      <c r="G345" s="19"/>
      <c r="H345" s="19"/>
      <c r="I345" s="19"/>
      <c r="J345" s="19"/>
      <c r="K345" s="19"/>
      <c r="L345" s="385"/>
      <c r="M345" s="19"/>
    </row>
    <row r="346" spans="2:13" x14ac:dyDescent="0.25">
      <c r="B346" s="19"/>
      <c r="C346" s="19"/>
      <c r="D346" s="19"/>
      <c r="E346" s="364"/>
      <c r="F346" s="388"/>
      <c r="G346" s="19"/>
      <c r="H346" s="19"/>
      <c r="I346" s="19"/>
      <c r="J346" s="19"/>
      <c r="K346" s="19"/>
      <c r="L346" s="385"/>
      <c r="M346" s="19"/>
    </row>
    <row r="347" spans="2:13" x14ac:dyDescent="0.25">
      <c r="B347" s="19"/>
      <c r="C347" s="19"/>
      <c r="D347" s="19"/>
      <c r="E347" s="364"/>
      <c r="F347" s="388"/>
      <c r="G347" s="19"/>
      <c r="H347" s="19"/>
      <c r="I347" s="19"/>
      <c r="J347" s="19"/>
      <c r="K347" s="19"/>
      <c r="L347" s="385"/>
      <c r="M347" s="19"/>
    </row>
    <row r="348" spans="2:13" x14ac:dyDescent="0.25">
      <c r="B348" s="19"/>
      <c r="C348" s="19"/>
      <c r="D348" s="19"/>
      <c r="E348" s="364"/>
      <c r="F348" s="388"/>
      <c r="G348" s="19"/>
      <c r="H348" s="19"/>
      <c r="I348" s="19"/>
      <c r="J348" s="19"/>
      <c r="K348" s="19"/>
      <c r="L348" s="385"/>
      <c r="M348" s="19"/>
    </row>
    <row r="349" spans="2:13" x14ac:dyDescent="0.25">
      <c r="B349" s="19"/>
      <c r="C349" s="19"/>
      <c r="D349" s="19"/>
      <c r="E349" s="364"/>
      <c r="F349" s="388"/>
      <c r="G349" s="19"/>
      <c r="H349" s="19"/>
      <c r="I349" s="19"/>
      <c r="J349" s="19"/>
      <c r="K349" s="19"/>
      <c r="L349" s="385"/>
      <c r="M349" s="19"/>
    </row>
    <row r="350" spans="2:13" x14ac:dyDescent="0.25">
      <c r="B350" s="19"/>
      <c r="C350" s="19"/>
      <c r="D350" s="19"/>
      <c r="E350" s="364"/>
      <c r="F350" s="388"/>
      <c r="G350" s="19"/>
      <c r="H350" s="19"/>
      <c r="I350" s="19"/>
      <c r="J350" s="19"/>
      <c r="K350" s="19"/>
      <c r="L350" s="385"/>
      <c r="M350" s="19"/>
    </row>
    <row r="351" spans="2:13" x14ac:dyDescent="0.25">
      <c r="B351" s="19"/>
      <c r="C351" s="19"/>
      <c r="D351" s="19"/>
      <c r="E351" s="364"/>
      <c r="F351" s="388"/>
      <c r="G351" s="19"/>
      <c r="H351" s="19"/>
      <c r="I351" s="19"/>
      <c r="J351" s="19"/>
      <c r="K351" s="19"/>
      <c r="L351" s="385"/>
      <c r="M351" s="19"/>
    </row>
    <row r="352" spans="2:13" x14ac:dyDescent="0.25">
      <c r="B352" s="19"/>
      <c r="C352" s="19"/>
      <c r="D352" s="19"/>
      <c r="E352" s="364"/>
      <c r="F352" s="388"/>
      <c r="G352" s="19"/>
      <c r="H352" s="19"/>
      <c r="I352" s="19"/>
      <c r="J352" s="19"/>
      <c r="K352" s="19"/>
      <c r="L352" s="385"/>
      <c r="M352" s="19"/>
    </row>
    <row r="353" spans="2:13" x14ac:dyDescent="0.25">
      <c r="B353" s="19"/>
      <c r="C353" s="19"/>
      <c r="D353" s="19"/>
      <c r="E353" s="364"/>
      <c r="F353" s="388"/>
      <c r="G353" s="19"/>
      <c r="H353" s="19"/>
      <c r="I353" s="19"/>
      <c r="J353" s="19"/>
      <c r="K353" s="19"/>
      <c r="L353" s="385"/>
      <c r="M353" s="19"/>
    </row>
    <row r="354" spans="2:13" x14ac:dyDescent="0.25">
      <c r="B354" s="19"/>
      <c r="C354" s="19"/>
      <c r="D354" s="19"/>
      <c r="E354" s="364"/>
      <c r="F354" s="388"/>
      <c r="G354" s="19"/>
      <c r="H354" s="19"/>
      <c r="I354" s="19"/>
      <c r="J354" s="19"/>
      <c r="K354" s="19"/>
      <c r="L354" s="385"/>
      <c r="M354" s="19"/>
    </row>
    <row r="355" spans="2:13" x14ac:dyDescent="0.25">
      <c r="B355" s="19"/>
      <c r="C355" s="19"/>
      <c r="D355" s="19"/>
      <c r="E355" s="364"/>
      <c r="F355" s="388"/>
      <c r="G355" s="19"/>
      <c r="H355" s="19"/>
      <c r="I355" s="19"/>
      <c r="J355" s="19"/>
      <c r="K355" s="19"/>
      <c r="L355" s="385"/>
      <c r="M355" s="19"/>
    </row>
    <row r="356" spans="2:13" x14ac:dyDescent="0.25">
      <c r="B356" s="19"/>
      <c r="C356" s="19"/>
      <c r="D356" s="19"/>
      <c r="E356" s="364"/>
      <c r="F356" s="388"/>
      <c r="G356" s="19"/>
      <c r="H356" s="19"/>
      <c r="I356" s="19"/>
      <c r="J356" s="19"/>
      <c r="K356" s="19"/>
      <c r="L356" s="385"/>
      <c r="M356" s="19"/>
    </row>
    <row r="357" spans="2:13" x14ac:dyDescent="0.25">
      <c r="B357" s="19"/>
      <c r="C357" s="19"/>
      <c r="D357" s="19"/>
      <c r="E357" s="364"/>
      <c r="F357" s="388"/>
      <c r="G357" s="19"/>
      <c r="H357" s="19"/>
      <c r="I357" s="19"/>
      <c r="J357" s="19"/>
      <c r="K357" s="19"/>
      <c r="L357" s="385"/>
      <c r="M357" s="19"/>
    </row>
    <row r="358" spans="2:13" x14ac:dyDescent="0.25">
      <c r="B358" s="19"/>
      <c r="C358" s="19"/>
      <c r="D358" s="19"/>
      <c r="E358" s="364"/>
      <c r="F358" s="388"/>
      <c r="G358" s="19"/>
      <c r="H358" s="19"/>
      <c r="I358" s="19"/>
      <c r="J358" s="19"/>
      <c r="K358" s="19"/>
      <c r="L358" s="385"/>
      <c r="M358" s="19"/>
    </row>
    <row r="359" spans="2:13" x14ac:dyDescent="0.25">
      <c r="B359" s="19"/>
      <c r="C359" s="19"/>
      <c r="D359" s="19"/>
      <c r="E359" s="364"/>
      <c r="F359" s="388"/>
      <c r="G359" s="19"/>
      <c r="H359" s="19"/>
      <c r="I359" s="19"/>
      <c r="J359" s="19"/>
      <c r="K359" s="19"/>
      <c r="L359" s="385"/>
      <c r="M359" s="19"/>
    </row>
    <row r="360" spans="2:13" x14ac:dyDescent="0.25">
      <c r="B360" s="19"/>
      <c r="C360" s="19"/>
      <c r="D360" s="19"/>
      <c r="E360" s="364"/>
      <c r="F360" s="388"/>
      <c r="G360" s="19"/>
      <c r="H360" s="19"/>
      <c r="I360" s="19"/>
      <c r="J360" s="19"/>
      <c r="K360" s="19"/>
      <c r="L360" s="385"/>
      <c r="M360" s="19"/>
    </row>
    <row r="361" spans="2:13" x14ac:dyDescent="0.25">
      <c r="B361" s="19"/>
      <c r="C361" s="19"/>
      <c r="D361" s="19"/>
      <c r="E361" s="364"/>
      <c r="F361" s="388"/>
      <c r="G361" s="19"/>
      <c r="H361" s="19"/>
      <c r="I361" s="19"/>
      <c r="J361" s="19"/>
      <c r="K361" s="19"/>
      <c r="L361" s="385"/>
      <c r="M361" s="19"/>
    </row>
    <row r="362" spans="2:13" x14ac:dyDescent="0.25">
      <c r="B362" s="19"/>
      <c r="C362" s="19"/>
      <c r="D362" s="19"/>
      <c r="E362" s="364"/>
      <c r="F362" s="388"/>
      <c r="G362" s="19"/>
      <c r="H362" s="19"/>
      <c r="I362" s="19"/>
      <c r="J362" s="19"/>
      <c r="K362" s="19"/>
      <c r="L362" s="385"/>
      <c r="M362" s="19"/>
    </row>
    <row r="363" spans="2:13" x14ac:dyDescent="0.25">
      <c r="B363" s="19"/>
      <c r="C363" s="19"/>
      <c r="D363" s="19"/>
      <c r="E363" s="364"/>
      <c r="F363" s="388"/>
      <c r="G363" s="19"/>
      <c r="H363" s="19"/>
      <c r="I363" s="19"/>
      <c r="J363" s="19"/>
      <c r="K363" s="19"/>
      <c r="L363" s="385"/>
      <c r="M363" s="19"/>
    </row>
    <row r="364" spans="2:13" x14ac:dyDescent="0.25">
      <c r="B364" s="19"/>
      <c r="C364" s="19"/>
      <c r="D364" s="19"/>
      <c r="E364" s="364"/>
      <c r="F364" s="388"/>
      <c r="G364" s="19"/>
      <c r="H364" s="19"/>
      <c r="I364" s="19"/>
      <c r="J364" s="19"/>
      <c r="K364" s="19"/>
      <c r="L364" s="385"/>
      <c r="M364" s="19"/>
    </row>
    <row r="365" spans="2:13" x14ac:dyDescent="0.25">
      <c r="B365" s="19"/>
      <c r="C365" s="19"/>
      <c r="D365" s="19"/>
      <c r="E365" s="364"/>
      <c r="F365" s="388"/>
      <c r="G365" s="19"/>
      <c r="H365" s="19"/>
      <c r="I365" s="19"/>
      <c r="J365" s="19"/>
      <c r="K365" s="19"/>
      <c r="L365" s="385"/>
      <c r="M365" s="19"/>
    </row>
    <row r="366" spans="2:13" x14ac:dyDescent="0.25">
      <c r="B366" s="19"/>
      <c r="C366" s="19"/>
      <c r="D366" s="19"/>
      <c r="E366" s="364"/>
      <c r="F366" s="388"/>
      <c r="G366" s="19"/>
      <c r="H366" s="19"/>
      <c r="I366" s="19"/>
      <c r="J366" s="19"/>
      <c r="K366" s="19"/>
      <c r="L366" s="385"/>
      <c r="M366" s="19"/>
    </row>
    <row r="367" spans="2:13" x14ac:dyDescent="0.25">
      <c r="B367" s="19"/>
      <c r="C367" s="19"/>
      <c r="D367" s="19"/>
      <c r="E367" s="364"/>
      <c r="F367" s="388"/>
      <c r="G367" s="19"/>
      <c r="H367" s="19"/>
      <c r="I367" s="19"/>
      <c r="J367" s="19"/>
      <c r="K367" s="19"/>
      <c r="L367" s="385"/>
      <c r="M367" s="19"/>
    </row>
    <row r="368" spans="2:13" x14ac:dyDescent="0.25">
      <c r="B368" s="19"/>
      <c r="C368" s="19"/>
      <c r="D368" s="19"/>
      <c r="E368" s="364"/>
      <c r="F368" s="388"/>
      <c r="G368" s="19"/>
      <c r="H368" s="19"/>
      <c r="I368" s="19"/>
      <c r="J368" s="19"/>
      <c r="K368" s="19"/>
      <c r="L368" s="385"/>
      <c r="M368" s="19"/>
    </row>
    <row r="369" spans="2:13" x14ac:dyDescent="0.25">
      <c r="B369" s="19"/>
      <c r="C369" s="19"/>
      <c r="D369" s="19"/>
      <c r="E369" s="364"/>
      <c r="F369" s="388"/>
      <c r="G369" s="19"/>
      <c r="H369" s="19"/>
      <c r="I369" s="19"/>
      <c r="J369" s="19"/>
      <c r="K369" s="19"/>
      <c r="L369" s="385"/>
      <c r="M369" s="19"/>
    </row>
    <row r="370" spans="2:13" x14ac:dyDescent="0.25">
      <c r="B370" s="19"/>
      <c r="C370" s="19"/>
      <c r="D370" s="19"/>
      <c r="E370" s="364"/>
      <c r="F370" s="388"/>
      <c r="G370" s="19"/>
      <c r="H370" s="19"/>
      <c r="I370" s="19"/>
      <c r="J370" s="19"/>
      <c r="K370" s="19"/>
      <c r="L370" s="385"/>
      <c r="M370" s="19"/>
    </row>
    <row r="371" spans="2:13" x14ac:dyDescent="0.25">
      <c r="B371" s="19"/>
      <c r="C371" s="19"/>
      <c r="D371" s="19"/>
      <c r="E371" s="364"/>
      <c r="F371" s="388"/>
      <c r="G371" s="19"/>
      <c r="H371" s="19"/>
      <c r="I371" s="19"/>
      <c r="J371" s="19"/>
      <c r="K371" s="19"/>
      <c r="L371" s="385"/>
      <c r="M371" s="19"/>
    </row>
    <row r="372" spans="2:13" x14ac:dyDescent="0.25">
      <c r="B372" s="19"/>
      <c r="C372" s="19"/>
      <c r="D372" s="19"/>
      <c r="E372" s="364"/>
      <c r="F372" s="388"/>
      <c r="G372" s="19"/>
      <c r="H372" s="19"/>
      <c r="I372" s="19"/>
      <c r="J372" s="19"/>
      <c r="K372" s="19"/>
      <c r="L372" s="385"/>
      <c r="M372" s="19"/>
    </row>
    <row r="373" spans="2:13" x14ac:dyDescent="0.25">
      <c r="B373" s="19"/>
      <c r="C373" s="19"/>
      <c r="D373" s="19"/>
      <c r="E373" s="364"/>
      <c r="F373" s="388"/>
      <c r="G373" s="19"/>
      <c r="H373" s="19"/>
      <c r="I373" s="19"/>
      <c r="J373" s="19"/>
      <c r="K373" s="19"/>
      <c r="L373" s="385"/>
      <c r="M373" s="19"/>
    </row>
    <row r="374" spans="2:13" x14ac:dyDescent="0.25">
      <c r="B374" s="19"/>
      <c r="C374" s="19"/>
      <c r="D374" s="19"/>
      <c r="E374" s="364"/>
      <c r="F374" s="388"/>
      <c r="G374" s="19"/>
      <c r="H374" s="19"/>
      <c r="I374" s="19"/>
      <c r="J374" s="19"/>
      <c r="K374" s="19"/>
      <c r="L374" s="385"/>
      <c r="M374" s="19"/>
    </row>
    <row r="375" spans="2:13" x14ac:dyDescent="0.25">
      <c r="B375" s="19"/>
      <c r="C375" s="19"/>
      <c r="D375" s="19"/>
      <c r="E375" s="364"/>
      <c r="F375" s="388"/>
      <c r="G375" s="19"/>
      <c r="H375" s="19"/>
      <c r="I375" s="19"/>
      <c r="J375" s="19"/>
      <c r="K375" s="19"/>
      <c r="L375" s="385"/>
      <c r="M375" s="19"/>
    </row>
    <row r="376" spans="2:13" x14ac:dyDescent="0.25">
      <c r="B376" s="19"/>
      <c r="C376" s="19"/>
      <c r="D376" s="19"/>
      <c r="E376" s="364"/>
      <c r="F376" s="388"/>
      <c r="G376" s="19"/>
      <c r="H376" s="19"/>
      <c r="I376" s="19"/>
      <c r="J376" s="19"/>
      <c r="K376" s="19"/>
      <c r="L376" s="385"/>
      <c r="M376" s="19"/>
    </row>
    <row r="377" spans="2:13" x14ac:dyDescent="0.25">
      <c r="B377" s="19"/>
      <c r="C377" s="19"/>
      <c r="D377" s="19"/>
      <c r="E377" s="364"/>
      <c r="F377" s="388"/>
      <c r="G377" s="19"/>
      <c r="H377" s="19"/>
      <c r="I377" s="19"/>
      <c r="J377" s="19"/>
      <c r="K377" s="19"/>
      <c r="L377" s="385"/>
      <c r="M377" s="19"/>
    </row>
    <row r="378" spans="2:13" x14ac:dyDescent="0.25">
      <c r="B378" s="19"/>
      <c r="C378" s="19"/>
      <c r="D378" s="19"/>
      <c r="E378" s="364"/>
      <c r="F378" s="388"/>
      <c r="G378" s="19"/>
      <c r="H378" s="19"/>
      <c r="I378" s="19"/>
      <c r="J378" s="19"/>
      <c r="K378" s="19"/>
      <c r="L378" s="385"/>
      <c r="M378" s="19"/>
    </row>
    <row r="379" spans="2:13" x14ac:dyDescent="0.25">
      <c r="B379" s="19"/>
      <c r="C379" s="19"/>
      <c r="D379" s="19"/>
      <c r="E379" s="364"/>
      <c r="F379" s="388"/>
      <c r="G379" s="19"/>
      <c r="H379" s="19"/>
      <c r="I379" s="19"/>
      <c r="J379" s="19"/>
      <c r="K379" s="19"/>
      <c r="L379" s="385"/>
      <c r="M379" s="19"/>
    </row>
    <row r="380" spans="2:13" x14ac:dyDescent="0.25">
      <c r="B380" s="19"/>
      <c r="C380" s="19"/>
      <c r="D380" s="19"/>
      <c r="E380" s="364"/>
      <c r="F380" s="388"/>
      <c r="G380" s="19"/>
      <c r="H380" s="19"/>
      <c r="I380" s="19"/>
      <c r="J380" s="19"/>
      <c r="K380" s="19"/>
      <c r="L380" s="385"/>
      <c r="M380" s="19"/>
    </row>
    <row r="381" spans="2:13" x14ac:dyDescent="0.25">
      <c r="B381" s="19"/>
      <c r="C381" s="19"/>
      <c r="D381" s="19"/>
      <c r="E381" s="364"/>
      <c r="F381" s="388"/>
      <c r="G381" s="19"/>
      <c r="H381" s="19"/>
      <c r="I381" s="19"/>
      <c r="J381" s="19"/>
      <c r="K381" s="19"/>
      <c r="L381" s="385"/>
      <c r="M381" s="19"/>
    </row>
    <row r="382" spans="2:13" x14ac:dyDescent="0.25">
      <c r="B382" s="19"/>
      <c r="C382" s="19"/>
      <c r="D382" s="19"/>
      <c r="E382" s="364"/>
      <c r="F382" s="388"/>
      <c r="G382" s="19"/>
      <c r="H382" s="19"/>
      <c r="I382" s="19"/>
      <c r="J382" s="19"/>
      <c r="K382" s="19"/>
      <c r="L382" s="385"/>
      <c r="M382" s="19"/>
    </row>
    <row r="383" spans="2:13" x14ac:dyDescent="0.25">
      <c r="B383" s="19"/>
      <c r="C383" s="19"/>
      <c r="D383" s="19"/>
      <c r="E383" s="364"/>
      <c r="F383" s="388"/>
      <c r="G383" s="19"/>
      <c r="H383" s="19"/>
      <c r="I383" s="19"/>
      <c r="J383" s="19"/>
      <c r="K383" s="19"/>
      <c r="L383" s="385"/>
      <c r="M383" s="19"/>
    </row>
    <row r="384" spans="2:13" x14ac:dyDescent="0.25">
      <c r="B384" s="19"/>
      <c r="C384" s="19"/>
      <c r="D384" s="19"/>
      <c r="E384" s="364"/>
      <c r="F384" s="388"/>
      <c r="G384" s="19"/>
      <c r="H384" s="19"/>
      <c r="I384" s="19"/>
      <c r="J384" s="19"/>
      <c r="K384" s="19"/>
      <c r="L384" s="385"/>
      <c r="M384" s="19"/>
    </row>
    <row r="385" spans="2:13" x14ac:dyDescent="0.25">
      <c r="B385" s="19"/>
      <c r="C385" s="19"/>
      <c r="D385" s="19"/>
      <c r="E385" s="364"/>
      <c r="F385" s="388"/>
      <c r="G385" s="19"/>
      <c r="H385" s="19"/>
      <c r="I385" s="19"/>
      <c r="J385" s="19"/>
      <c r="K385" s="19"/>
      <c r="L385" s="385"/>
      <c r="M385" s="19"/>
    </row>
    <row r="386" spans="2:13" x14ac:dyDescent="0.25">
      <c r="B386" s="19"/>
      <c r="C386" s="19"/>
      <c r="D386" s="19"/>
      <c r="E386" s="364"/>
      <c r="F386" s="388"/>
      <c r="G386" s="19"/>
      <c r="H386" s="19"/>
      <c r="I386" s="19"/>
      <c r="J386" s="19"/>
      <c r="K386" s="19"/>
      <c r="L386" s="385"/>
      <c r="M386" s="19"/>
    </row>
    <row r="387" spans="2:13" x14ac:dyDescent="0.25">
      <c r="B387" s="19"/>
      <c r="C387" s="19"/>
      <c r="D387" s="19"/>
      <c r="E387" s="364"/>
      <c r="F387" s="388"/>
      <c r="G387" s="19"/>
      <c r="H387" s="19"/>
      <c r="I387" s="19"/>
      <c r="J387" s="19"/>
      <c r="K387" s="19"/>
      <c r="L387" s="385"/>
      <c r="M387" s="19"/>
    </row>
    <row r="388" spans="2:13" x14ac:dyDescent="0.25">
      <c r="B388" s="19"/>
      <c r="C388" s="19"/>
      <c r="D388" s="19"/>
      <c r="E388" s="364"/>
      <c r="F388" s="388"/>
      <c r="G388" s="19"/>
      <c r="H388" s="19"/>
      <c r="I388" s="19"/>
      <c r="J388" s="19"/>
      <c r="K388" s="19"/>
      <c r="L388" s="385"/>
      <c r="M388" s="19"/>
    </row>
    <row r="389" spans="2:13" x14ac:dyDescent="0.25">
      <c r="B389" s="19"/>
      <c r="C389" s="19"/>
      <c r="D389" s="19"/>
      <c r="E389" s="364"/>
      <c r="F389" s="388"/>
      <c r="G389" s="19"/>
      <c r="H389" s="19"/>
      <c r="I389" s="19"/>
      <c r="J389" s="19"/>
      <c r="K389" s="19"/>
      <c r="L389" s="385"/>
      <c r="M389" s="19"/>
    </row>
    <row r="390" spans="2:13" x14ac:dyDescent="0.25">
      <c r="B390" s="19"/>
      <c r="C390" s="19"/>
      <c r="D390" s="19"/>
      <c r="E390" s="364"/>
      <c r="F390" s="388"/>
      <c r="G390" s="19"/>
      <c r="H390" s="19"/>
      <c r="I390" s="19"/>
      <c r="J390" s="19"/>
      <c r="K390" s="19"/>
      <c r="L390" s="385"/>
      <c r="M390" s="19"/>
    </row>
    <row r="391" spans="2:13" x14ac:dyDescent="0.25">
      <c r="B391" s="19"/>
      <c r="C391" s="19"/>
      <c r="D391" s="19"/>
      <c r="E391" s="364"/>
      <c r="F391" s="388"/>
      <c r="G391" s="19"/>
      <c r="H391" s="19"/>
      <c r="I391" s="19"/>
      <c r="J391" s="19"/>
      <c r="K391" s="19"/>
      <c r="L391" s="385"/>
      <c r="M391" s="19"/>
    </row>
    <row r="392" spans="2:13" x14ac:dyDescent="0.25">
      <c r="B392" s="19"/>
      <c r="C392" s="19"/>
      <c r="D392" s="19"/>
      <c r="E392" s="364"/>
      <c r="F392" s="388"/>
      <c r="G392" s="19"/>
      <c r="H392" s="19"/>
      <c r="I392" s="19"/>
      <c r="J392" s="19"/>
      <c r="K392" s="19"/>
      <c r="L392" s="385"/>
      <c r="M392" s="19"/>
    </row>
    <row r="393" spans="2:13" x14ac:dyDescent="0.25">
      <c r="B393" s="19"/>
      <c r="C393" s="19"/>
      <c r="D393" s="19"/>
      <c r="E393" s="364"/>
      <c r="F393" s="388"/>
      <c r="G393" s="19"/>
      <c r="H393" s="19"/>
      <c r="I393" s="19"/>
      <c r="J393" s="19"/>
      <c r="K393" s="19"/>
      <c r="L393" s="385"/>
      <c r="M393" s="19"/>
    </row>
    <row r="394" spans="2:13" x14ac:dyDescent="0.25">
      <c r="B394" s="19"/>
      <c r="C394" s="19"/>
      <c r="D394" s="19"/>
      <c r="E394" s="364"/>
      <c r="F394" s="388"/>
      <c r="G394" s="19"/>
      <c r="H394" s="19"/>
      <c r="I394" s="19"/>
      <c r="J394" s="19"/>
      <c r="K394" s="19"/>
      <c r="L394" s="385"/>
      <c r="M394" s="19"/>
    </row>
    <row r="395" spans="2:13" x14ac:dyDescent="0.25">
      <c r="B395" s="19"/>
      <c r="C395" s="19"/>
      <c r="D395" s="19"/>
      <c r="E395" s="364"/>
      <c r="F395" s="388"/>
      <c r="G395" s="19"/>
      <c r="H395" s="19"/>
      <c r="I395" s="19"/>
      <c r="J395" s="19"/>
      <c r="K395" s="19"/>
      <c r="L395" s="385"/>
      <c r="M395" s="19"/>
    </row>
    <row r="396" spans="2:13" x14ac:dyDescent="0.25">
      <c r="B396" s="19"/>
      <c r="C396" s="19"/>
      <c r="D396" s="19"/>
      <c r="E396" s="364"/>
      <c r="F396" s="388"/>
      <c r="G396" s="19"/>
      <c r="H396" s="19"/>
      <c r="I396" s="19"/>
      <c r="J396" s="19"/>
      <c r="K396" s="19"/>
      <c r="L396" s="385"/>
      <c r="M396" s="19"/>
    </row>
    <row r="397" spans="2:13" x14ac:dyDescent="0.25">
      <c r="B397" s="19"/>
      <c r="C397" s="19"/>
      <c r="D397" s="19"/>
      <c r="E397" s="364"/>
      <c r="F397" s="388"/>
      <c r="G397" s="19"/>
      <c r="H397" s="19"/>
      <c r="I397" s="19"/>
      <c r="J397" s="19"/>
      <c r="K397" s="19"/>
      <c r="L397" s="385"/>
      <c r="M397" s="19"/>
    </row>
    <row r="398" spans="2:13" x14ac:dyDescent="0.25">
      <c r="B398" s="19"/>
      <c r="C398" s="19"/>
      <c r="D398" s="19"/>
      <c r="E398" s="364"/>
      <c r="F398" s="388"/>
      <c r="G398" s="19"/>
      <c r="H398" s="19"/>
      <c r="I398" s="19"/>
      <c r="J398" s="19"/>
      <c r="K398" s="19"/>
      <c r="L398" s="385"/>
      <c r="M398" s="19"/>
    </row>
    <row r="399" spans="2:13" x14ac:dyDescent="0.25">
      <c r="B399" s="19"/>
      <c r="C399" s="19"/>
      <c r="D399" s="19"/>
      <c r="E399" s="364"/>
      <c r="F399" s="388"/>
      <c r="G399" s="19"/>
      <c r="H399" s="19"/>
      <c r="I399" s="19"/>
      <c r="J399" s="19"/>
      <c r="K399" s="19"/>
      <c r="L399" s="385"/>
      <c r="M399" s="19"/>
    </row>
    <row r="400" spans="2:13" x14ac:dyDescent="0.25">
      <c r="B400" s="19"/>
      <c r="C400" s="19"/>
      <c r="D400" s="19"/>
      <c r="E400" s="364"/>
      <c r="F400" s="388"/>
      <c r="G400" s="19"/>
      <c r="H400" s="19"/>
      <c r="I400" s="19"/>
      <c r="J400" s="19"/>
      <c r="K400" s="19"/>
      <c r="L400" s="385"/>
      <c r="M400" s="19"/>
    </row>
    <row r="401" spans="2:13" x14ac:dyDescent="0.25">
      <c r="B401" s="19"/>
      <c r="C401" s="19"/>
      <c r="D401" s="19"/>
      <c r="E401" s="364"/>
      <c r="F401" s="388"/>
      <c r="G401" s="19"/>
      <c r="H401" s="19"/>
      <c r="I401" s="19"/>
      <c r="J401" s="19"/>
      <c r="K401" s="19"/>
      <c r="L401" s="385"/>
      <c r="M401" s="19"/>
    </row>
    <row r="402" spans="2:13" x14ac:dyDescent="0.25">
      <c r="B402" s="19"/>
      <c r="C402" s="19"/>
      <c r="D402" s="19"/>
      <c r="E402" s="364"/>
      <c r="F402" s="388"/>
      <c r="G402" s="19"/>
      <c r="H402" s="19"/>
      <c r="I402" s="19"/>
      <c r="J402" s="19"/>
      <c r="K402" s="19"/>
      <c r="L402" s="385"/>
      <c r="M402" s="19"/>
    </row>
    <row r="403" spans="2:13" x14ac:dyDescent="0.25">
      <c r="B403" s="19"/>
      <c r="C403" s="19"/>
      <c r="D403" s="19"/>
      <c r="E403" s="364"/>
      <c r="F403" s="388"/>
      <c r="G403" s="19"/>
      <c r="H403" s="19"/>
      <c r="I403" s="19"/>
      <c r="J403" s="19"/>
      <c r="K403" s="19"/>
      <c r="L403" s="385"/>
      <c r="M403" s="19"/>
    </row>
    <row r="404" spans="2:13" x14ac:dyDescent="0.25">
      <c r="B404" s="19"/>
      <c r="C404" s="19"/>
      <c r="D404" s="19"/>
      <c r="E404" s="364"/>
      <c r="F404" s="388"/>
      <c r="G404" s="19"/>
      <c r="H404" s="19"/>
      <c r="I404" s="19"/>
      <c r="J404" s="19"/>
      <c r="K404" s="19"/>
      <c r="L404" s="385"/>
      <c r="M404" s="19"/>
    </row>
    <row r="405" spans="2:13" x14ac:dyDescent="0.25">
      <c r="B405" s="19"/>
      <c r="C405" s="19"/>
      <c r="D405" s="19"/>
      <c r="E405" s="364"/>
      <c r="F405" s="388"/>
      <c r="G405" s="19"/>
      <c r="H405" s="19"/>
      <c r="I405" s="19"/>
      <c r="J405" s="19"/>
      <c r="K405" s="19"/>
      <c r="L405" s="385"/>
      <c r="M405" s="19"/>
    </row>
    <row r="406" spans="2:13" x14ac:dyDescent="0.25">
      <c r="B406" s="19"/>
      <c r="C406" s="19"/>
      <c r="D406" s="19"/>
      <c r="E406" s="364"/>
      <c r="F406" s="388"/>
      <c r="G406" s="19"/>
      <c r="H406" s="19"/>
      <c r="I406" s="19"/>
      <c r="J406" s="19"/>
      <c r="K406" s="19"/>
      <c r="L406" s="385"/>
      <c r="M406" s="19"/>
    </row>
    <row r="407" spans="2:13" x14ac:dyDescent="0.25">
      <c r="B407" s="19"/>
      <c r="C407" s="19"/>
      <c r="D407" s="19"/>
      <c r="E407" s="364"/>
      <c r="F407" s="388"/>
      <c r="G407" s="19"/>
      <c r="H407" s="19"/>
      <c r="I407" s="19"/>
      <c r="J407" s="19"/>
      <c r="K407" s="19"/>
      <c r="L407" s="385"/>
      <c r="M407" s="19"/>
    </row>
    <row r="408" spans="2:13" x14ac:dyDescent="0.25">
      <c r="B408" s="19"/>
      <c r="C408" s="19"/>
      <c r="D408" s="19"/>
      <c r="E408" s="364"/>
      <c r="F408" s="388"/>
      <c r="G408" s="19"/>
      <c r="H408" s="19"/>
      <c r="I408" s="19"/>
      <c r="J408" s="19"/>
      <c r="K408" s="19"/>
      <c r="L408" s="385"/>
      <c r="M408" s="19"/>
    </row>
    <row r="409" spans="2:13" x14ac:dyDescent="0.25">
      <c r="B409" s="19"/>
      <c r="C409" s="19"/>
      <c r="D409" s="19"/>
      <c r="E409" s="364"/>
      <c r="F409" s="388"/>
      <c r="G409" s="19"/>
      <c r="H409" s="19"/>
      <c r="I409" s="19"/>
      <c r="J409" s="19"/>
      <c r="K409" s="19"/>
      <c r="L409" s="385"/>
      <c r="M409" s="19"/>
    </row>
    <row r="410" spans="2:13" x14ac:dyDescent="0.25">
      <c r="B410" s="19"/>
      <c r="C410" s="19"/>
      <c r="D410" s="19"/>
      <c r="E410" s="364"/>
      <c r="F410" s="388"/>
      <c r="G410" s="19"/>
      <c r="H410" s="19"/>
      <c r="I410" s="19"/>
      <c r="J410" s="19"/>
      <c r="K410" s="19"/>
      <c r="L410" s="385"/>
      <c r="M410" s="19"/>
    </row>
    <row r="411" spans="2:13" x14ac:dyDescent="0.25">
      <c r="B411" s="19"/>
      <c r="C411" s="19"/>
      <c r="D411" s="19"/>
      <c r="E411" s="364"/>
      <c r="F411" s="388"/>
      <c r="G411" s="19"/>
      <c r="H411" s="19"/>
      <c r="I411" s="19"/>
      <c r="J411" s="19"/>
      <c r="K411" s="19"/>
      <c r="L411" s="385"/>
      <c r="M411" s="19"/>
    </row>
    <row r="412" spans="2:13" x14ac:dyDescent="0.25">
      <c r="B412" s="19"/>
      <c r="C412" s="19"/>
      <c r="D412" s="19"/>
      <c r="E412" s="364"/>
      <c r="F412" s="388"/>
      <c r="G412" s="19"/>
      <c r="H412" s="19"/>
      <c r="I412" s="19"/>
      <c r="J412" s="19"/>
      <c r="K412" s="19"/>
      <c r="L412" s="385"/>
      <c r="M412" s="19"/>
    </row>
    <row r="413" spans="2:13" x14ac:dyDescent="0.25">
      <c r="B413" s="19"/>
      <c r="C413" s="19"/>
      <c r="D413" s="19"/>
      <c r="E413" s="364"/>
      <c r="F413" s="388"/>
      <c r="G413" s="19"/>
      <c r="H413" s="19"/>
      <c r="I413" s="19"/>
      <c r="J413" s="19"/>
      <c r="K413" s="19"/>
      <c r="L413" s="385"/>
      <c r="M413" s="19"/>
    </row>
    <row r="414" spans="2:13" x14ac:dyDescent="0.25">
      <c r="B414" s="19"/>
      <c r="C414" s="19"/>
      <c r="D414" s="19"/>
      <c r="E414" s="364"/>
      <c r="F414" s="388"/>
      <c r="G414" s="19"/>
      <c r="H414" s="19"/>
      <c r="I414" s="19"/>
      <c r="J414" s="19"/>
      <c r="K414" s="19"/>
      <c r="L414" s="385"/>
      <c r="M414" s="19"/>
    </row>
    <row r="415" spans="2:13" x14ac:dyDescent="0.25">
      <c r="B415" s="19"/>
      <c r="C415" s="19"/>
      <c r="D415" s="19"/>
      <c r="E415" s="364"/>
      <c r="F415" s="388"/>
      <c r="G415" s="19"/>
      <c r="H415" s="19"/>
      <c r="I415" s="19"/>
      <c r="J415" s="19"/>
      <c r="K415" s="19"/>
      <c r="L415" s="385"/>
      <c r="M415" s="19"/>
    </row>
    <row r="416" spans="2:13" x14ac:dyDescent="0.25">
      <c r="B416" s="19"/>
      <c r="C416" s="19"/>
      <c r="D416" s="19"/>
      <c r="E416" s="364"/>
      <c r="F416" s="388"/>
      <c r="G416" s="19"/>
      <c r="H416" s="19"/>
      <c r="I416" s="19"/>
      <c r="J416" s="19"/>
      <c r="K416" s="19"/>
      <c r="L416" s="385"/>
      <c r="M416" s="19"/>
    </row>
    <row r="417" spans="2:13" x14ac:dyDescent="0.25">
      <c r="B417" s="19"/>
      <c r="C417" s="19"/>
      <c r="D417" s="19"/>
      <c r="E417" s="364"/>
      <c r="F417" s="388"/>
      <c r="G417" s="19"/>
      <c r="H417" s="19"/>
      <c r="I417" s="19"/>
      <c r="J417" s="19"/>
      <c r="K417" s="19"/>
      <c r="L417" s="385"/>
      <c r="M417" s="19"/>
    </row>
    <row r="418" spans="2:13" x14ac:dyDescent="0.25">
      <c r="B418" s="19"/>
      <c r="C418" s="19"/>
      <c r="D418" s="19"/>
      <c r="E418" s="364"/>
      <c r="F418" s="388"/>
      <c r="G418" s="19"/>
      <c r="H418" s="19"/>
      <c r="I418" s="19"/>
      <c r="J418" s="19"/>
      <c r="K418" s="19"/>
      <c r="L418" s="385"/>
      <c r="M418" s="19"/>
    </row>
    <row r="419" spans="2:13" x14ac:dyDescent="0.25">
      <c r="B419" s="19"/>
      <c r="C419" s="19"/>
      <c r="D419" s="19"/>
      <c r="E419" s="364"/>
      <c r="F419" s="388"/>
      <c r="G419" s="19"/>
      <c r="H419" s="19"/>
      <c r="I419" s="19"/>
      <c r="J419" s="19"/>
      <c r="K419" s="19"/>
      <c r="L419" s="385"/>
      <c r="M419" s="19"/>
    </row>
    <row r="420" spans="2:13" x14ac:dyDescent="0.25">
      <c r="B420" s="19"/>
      <c r="C420" s="19"/>
      <c r="D420" s="19"/>
      <c r="E420" s="364"/>
      <c r="F420" s="388"/>
      <c r="G420" s="19"/>
      <c r="H420" s="19"/>
      <c r="I420" s="19"/>
      <c r="J420" s="19"/>
      <c r="K420" s="19"/>
      <c r="L420" s="385"/>
      <c r="M420" s="19"/>
    </row>
    <row r="421" spans="2:13" x14ac:dyDescent="0.25">
      <c r="B421" s="19"/>
      <c r="C421" s="19"/>
      <c r="D421" s="19"/>
      <c r="E421" s="364"/>
      <c r="F421" s="388"/>
      <c r="G421" s="19"/>
      <c r="H421" s="19"/>
      <c r="I421" s="19"/>
      <c r="J421" s="19"/>
      <c r="K421" s="19"/>
      <c r="L421" s="385"/>
      <c r="M421" s="19"/>
    </row>
    <row r="422" spans="2:13" x14ac:dyDescent="0.25">
      <c r="B422" s="19"/>
      <c r="C422" s="19"/>
      <c r="D422" s="19"/>
      <c r="E422" s="364"/>
      <c r="F422" s="388"/>
      <c r="G422" s="19"/>
      <c r="H422" s="19"/>
      <c r="I422" s="19"/>
      <c r="J422" s="19"/>
      <c r="K422" s="19"/>
      <c r="L422" s="385"/>
      <c r="M422" s="19"/>
    </row>
    <row r="423" spans="2:13" x14ac:dyDescent="0.25">
      <c r="B423" s="19"/>
      <c r="C423" s="19"/>
      <c r="D423" s="19"/>
      <c r="E423" s="364"/>
      <c r="F423" s="388"/>
      <c r="G423" s="19"/>
      <c r="H423" s="19"/>
      <c r="I423" s="19"/>
      <c r="J423" s="19"/>
      <c r="K423" s="19"/>
      <c r="L423" s="385"/>
      <c r="M423" s="19"/>
    </row>
    <row r="424" spans="2:13" x14ac:dyDescent="0.25">
      <c r="B424" s="19"/>
      <c r="C424" s="19"/>
      <c r="D424" s="19"/>
      <c r="E424" s="364"/>
      <c r="F424" s="388"/>
      <c r="G424" s="19"/>
      <c r="H424" s="19"/>
      <c r="I424" s="19"/>
      <c r="J424" s="19"/>
      <c r="K424" s="19"/>
      <c r="L424" s="385"/>
      <c r="M424" s="19"/>
    </row>
    <row r="425" spans="2:13" x14ac:dyDescent="0.25">
      <c r="B425" s="19"/>
      <c r="C425" s="19"/>
      <c r="D425" s="19"/>
      <c r="E425" s="364"/>
      <c r="F425" s="388"/>
      <c r="G425" s="19"/>
      <c r="H425" s="19"/>
      <c r="I425" s="19"/>
      <c r="J425" s="19"/>
      <c r="K425" s="19"/>
      <c r="L425" s="385"/>
      <c r="M425" s="19"/>
    </row>
    <row r="426" spans="2:13" x14ac:dyDescent="0.25">
      <c r="B426" s="19"/>
      <c r="C426" s="19"/>
      <c r="D426" s="19"/>
      <c r="E426" s="364"/>
      <c r="F426" s="388"/>
      <c r="G426" s="19"/>
      <c r="H426" s="19"/>
      <c r="I426" s="19"/>
      <c r="J426" s="19"/>
      <c r="K426" s="19"/>
      <c r="L426" s="385"/>
      <c r="M426" s="19"/>
    </row>
    <row r="427" spans="2:13" x14ac:dyDescent="0.25">
      <c r="B427" s="19"/>
      <c r="C427" s="19"/>
      <c r="D427" s="19"/>
      <c r="E427" s="364"/>
      <c r="F427" s="388"/>
      <c r="G427" s="19"/>
      <c r="H427" s="19"/>
      <c r="I427" s="19"/>
      <c r="J427" s="19"/>
      <c r="K427" s="19"/>
      <c r="L427" s="385"/>
      <c r="M427" s="19"/>
    </row>
    <row r="428" spans="2:13" x14ac:dyDescent="0.25">
      <c r="B428" s="19"/>
      <c r="C428" s="19"/>
      <c r="D428" s="19"/>
      <c r="E428" s="364"/>
      <c r="F428" s="388"/>
      <c r="G428" s="19"/>
      <c r="H428" s="19"/>
      <c r="I428" s="19"/>
      <c r="J428" s="19"/>
      <c r="K428" s="19"/>
      <c r="L428" s="385"/>
      <c r="M428" s="19"/>
    </row>
    <row r="429" spans="2:13" x14ac:dyDescent="0.25">
      <c r="B429" s="19"/>
      <c r="C429" s="19"/>
      <c r="D429" s="19"/>
      <c r="E429" s="364"/>
      <c r="F429" s="388"/>
      <c r="G429" s="19"/>
      <c r="H429" s="19"/>
      <c r="I429" s="19"/>
      <c r="J429" s="19"/>
      <c r="K429" s="19"/>
      <c r="L429" s="385"/>
      <c r="M429" s="19"/>
    </row>
    <row r="430" spans="2:13" x14ac:dyDescent="0.25">
      <c r="B430" s="19"/>
      <c r="C430" s="19"/>
      <c r="D430" s="19"/>
      <c r="E430" s="364"/>
      <c r="F430" s="388"/>
      <c r="G430" s="19"/>
      <c r="H430" s="19"/>
      <c r="I430" s="19"/>
      <c r="J430" s="19"/>
      <c r="K430" s="19"/>
      <c r="L430" s="385"/>
      <c r="M430" s="19"/>
    </row>
    <row r="431" spans="2:13" x14ac:dyDescent="0.25">
      <c r="B431" s="19"/>
      <c r="C431" s="19"/>
      <c r="D431" s="19"/>
      <c r="E431" s="364"/>
      <c r="F431" s="388"/>
      <c r="G431" s="19"/>
      <c r="H431" s="19"/>
      <c r="I431" s="19"/>
      <c r="J431" s="19"/>
      <c r="K431" s="19"/>
      <c r="L431" s="385"/>
      <c r="M431" s="19"/>
    </row>
    <row r="432" spans="2:13" x14ac:dyDescent="0.25">
      <c r="B432" s="19"/>
      <c r="C432" s="19"/>
      <c r="D432" s="19"/>
      <c r="E432" s="364"/>
      <c r="F432" s="388"/>
      <c r="G432" s="19"/>
      <c r="H432" s="19"/>
      <c r="I432" s="19"/>
      <c r="J432" s="19"/>
      <c r="K432" s="19"/>
      <c r="L432" s="385"/>
      <c r="M432" s="19"/>
    </row>
    <row r="433" spans="2:13" x14ac:dyDescent="0.25">
      <c r="B433" s="19"/>
      <c r="C433" s="19"/>
      <c r="D433" s="19"/>
      <c r="E433" s="364"/>
      <c r="F433" s="388"/>
      <c r="G433" s="19"/>
      <c r="H433" s="19"/>
      <c r="I433" s="19"/>
      <c r="J433" s="19"/>
      <c r="K433" s="19"/>
      <c r="L433" s="385"/>
      <c r="M433" s="19"/>
    </row>
    <row r="434" spans="2:13" x14ac:dyDescent="0.25">
      <c r="B434" s="19"/>
      <c r="C434" s="19"/>
      <c r="D434" s="19"/>
      <c r="E434" s="364"/>
      <c r="F434" s="388"/>
      <c r="G434" s="19"/>
      <c r="H434" s="19"/>
      <c r="I434" s="19"/>
      <c r="J434" s="19"/>
      <c r="K434" s="19"/>
      <c r="L434" s="385"/>
      <c r="M434" s="19"/>
    </row>
    <row r="435" spans="2:13" x14ac:dyDescent="0.25">
      <c r="B435" s="19"/>
      <c r="C435" s="19"/>
      <c r="D435" s="19"/>
      <c r="E435" s="364"/>
      <c r="F435" s="388"/>
      <c r="G435" s="19"/>
      <c r="H435" s="19"/>
      <c r="I435" s="19"/>
      <c r="J435" s="19"/>
      <c r="K435" s="19"/>
      <c r="L435" s="385"/>
      <c r="M435" s="19"/>
    </row>
    <row r="436" spans="2:13" x14ac:dyDescent="0.25">
      <c r="B436" s="19"/>
      <c r="C436" s="19"/>
      <c r="D436" s="19"/>
      <c r="E436" s="364"/>
      <c r="F436" s="388"/>
      <c r="G436" s="19"/>
      <c r="H436" s="19"/>
      <c r="I436" s="19"/>
      <c r="J436" s="19"/>
      <c r="K436" s="19"/>
      <c r="L436" s="385"/>
      <c r="M436" s="19"/>
    </row>
    <row r="437" spans="2:13" x14ac:dyDescent="0.25">
      <c r="B437" s="19"/>
      <c r="C437" s="19"/>
      <c r="D437" s="19"/>
      <c r="E437" s="364"/>
      <c r="F437" s="388"/>
      <c r="G437" s="19"/>
      <c r="H437" s="19"/>
      <c r="I437" s="19"/>
      <c r="J437" s="19"/>
      <c r="K437" s="19"/>
      <c r="L437" s="385"/>
      <c r="M437" s="19"/>
    </row>
    <row r="438" spans="2:13" x14ac:dyDescent="0.25">
      <c r="B438" s="19"/>
      <c r="C438" s="19"/>
      <c r="D438" s="19"/>
      <c r="E438" s="364"/>
      <c r="F438" s="388"/>
      <c r="G438" s="19"/>
      <c r="H438" s="19"/>
      <c r="I438" s="19"/>
      <c r="J438" s="19"/>
      <c r="K438" s="19"/>
      <c r="L438" s="385"/>
      <c r="M438" s="19"/>
    </row>
    <row r="439" spans="2:13" x14ac:dyDescent="0.25">
      <c r="B439" s="19"/>
      <c r="C439" s="19"/>
      <c r="D439" s="19"/>
      <c r="E439" s="364"/>
      <c r="F439" s="388"/>
      <c r="G439" s="19"/>
      <c r="H439" s="19"/>
      <c r="I439" s="19"/>
      <c r="J439" s="19"/>
      <c r="K439" s="19"/>
      <c r="L439" s="385"/>
      <c r="M439" s="19"/>
    </row>
    <row r="440" spans="2:13" x14ac:dyDescent="0.25">
      <c r="B440" s="19"/>
      <c r="C440" s="19"/>
      <c r="D440" s="19"/>
      <c r="E440" s="364"/>
      <c r="F440" s="388"/>
      <c r="G440" s="19"/>
      <c r="H440" s="19"/>
      <c r="I440" s="19"/>
      <c r="J440" s="19"/>
      <c r="K440" s="19"/>
      <c r="L440" s="385"/>
      <c r="M440" s="19"/>
    </row>
    <row r="441" spans="2:13" x14ac:dyDescent="0.25">
      <c r="B441" s="19"/>
      <c r="C441" s="19"/>
      <c r="D441" s="19"/>
      <c r="E441" s="364"/>
      <c r="F441" s="388"/>
      <c r="G441" s="19"/>
      <c r="H441" s="19"/>
      <c r="I441" s="19"/>
      <c r="J441" s="19"/>
      <c r="K441" s="19"/>
      <c r="L441" s="385"/>
      <c r="M441" s="19"/>
    </row>
    <row r="442" spans="2:13" x14ac:dyDescent="0.25">
      <c r="B442" s="19"/>
      <c r="C442" s="19"/>
      <c r="D442" s="19"/>
      <c r="E442" s="364"/>
      <c r="F442" s="388"/>
      <c r="G442" s="19"/>
      <c r="H442" s="19"/>
      <c r="I442" s="19"/>
      <c r="J442" s="19"/>
      <c r="K442" s="19"/>
      <c r="L442" s="385"/>
      <c r="M442" s="19"/>
    </row>
    <row r="443" spans="2:13" x14ac:dyDescent="0.25">
      <c r="B443" s="19"/>
      <c r="C443" s="19"/>
      <c r="D443" s="19"/>
      <c r="E443" s="364"/>
      <c r="F443" s="388"/>
      <c r="G443" s="19"/>
      <c r="H443" s="19"/>
      <c r="I443" s="19"/>
      <c r="J443" s="19"/>
      <c r="K443" s="19"/>
      <c r="L443" s="385"/>
      <c r="M443" s="19"/>
    </row>
    <row r="444" spans="2:13" x14ac:dyDescent="0.25">
      <c r="B444" s="19"/>
      <c r="C444" s="19"/>
      <c r="D444" s="19"/>
      <c r="E444" s="364"/>
      <c r="F444" s="388"/>
      <c r="G444" s="19"/>
      <c r="H444" s="19"/>
      <c r="I444" s="19"/>
      <c r="J444" s="19"/>
      <c r="K444" s="19"/>
      <c r="L444" s="385"/>
      <c r="M444" s="19"/>
    </row>
    <row r="445" spans="2:13" x14ac:dyDescent="0.25">
      <c r="B445" s="19"/>
      <c r="C445" s="19"/>
      <c r="D445" s="19"/>
      <c r="E445" s="364"/>
      <c r="F445" s="388"/>
      <c r="G445" s="19"/>
      <c r="H445" s="19"/>
      <c r="I445" s="19"/>
      <c r="J445" s="19"/>
      <c r="K445" s="19"/>
      <c r="L445" s="385"/>
      <c r="M445" s="19"/>
    </row>
    <row r="446" spans="2:13" x14ac:dyDescent="0.25">
      <c r="B446" s="19"/>
      <c r="C446" s="19"/>
      <c r="D446" s="19"/>
      <c r="E446" s="364"/>
      <c r="F446" s="388"/>
      <c r="G446" s="19"/>
      <c r="H446" s="19"/>
      <c r="I446" s="19"/>
      <c r="J446" s="19"/>
      <c r="K446" s="19"/>
      <c r="L446" s="385"/>
      <c r="M446" s="19"/>
    </row>
    <row r="447" spans="2:13" x14ac:dyDescent="0.25">
      <c r="B447" s="19"/>
      <c r="C447" s="19"/>
      <c r="D447" s="19"/>
      <c r="E447" s="364"/>
      <c r="F447" s="388"/>
      <c r="G447" s="19"/>
      <c r="H447" s="19"/>
      <c r="I447" s="19"/>
      <c r="J447" s="19"/>
      <c r="K447" s="19"/>
      <c r="L447" s="385"/>
      <c r="M447" s="19"/>
    </row>
    <row r="448" spans="2:13" x14ac:dyDescent="0.25">
      <c r="B448" s="19"/>
      <c r="C448" s="19"/>
      <c r="D448" s="19"/>
      <c r="E448" s="364"/>
      <c r="F448" s="388"/>
      <c r="G448" s="19"/>
      <c r="H448" s="19"/>
      <c r="I448" s="19"/>
      <c r="J448" s="19"/>
      <c r="K448" s="19"/>
      <c r="L448" s="385"/>
      <c r="M448" s="19"/>
    </row>
    <row r="449" spans="2:13" x14ac:dyDescent="0.25">
      <c r="B449" s="19"/>
      <c r="C449" s="19"/>
      <c r="D449" s="19"/>
      <c r="E449" s="364"/>
      <c r="F449" s="388"/>
      <c r="G449" s="19"/>
      <c r="H449" s="19"/>
      <c r="I449" s="19"/>
      <c r="J449" s="19"/>
      <c r="K449" s="19"/>
      <c r="L449" s="385"/>
      <c r="M449" s="19"/>
    </row>
    <row r="450" spans="2:13" x14ac:dyDescent="0.25">
      <c r="B450" s="19"/>
      <c r="C450" s="19"/>
      <c r="D450" s="19"/>
      <c r="E450" s="364"/>
      <c r="F450" s="388"/>
      <c r="G450" s="19"/>
      <c r="H450" s="19"/>
      <c r="I450" s="19"/>
      <c r="J450" s="19"/>
      <c r="K450" s="19"/>
      <c r="L450" s="385"/>
      <c r="M450" s="19"/>
    </row>
    <row r="451" spans="2:13" x14ac:dyDescent="0.25">
      <c r="B451" s="19"/>
      <c r="C451" s="19"/>
      <c r="D451" s="19"/>
      <c r="E451" s="364"/>
      <c r="F451" s="388"/>
      <c r="G451" s="19"/>
      <c r="H451" s="19"/>
      <c r="I451" s="19"/>
      <c r="J451" s="19"/>
      <c r="K451" s="19"/>
      <c r="L451" s="385"/>
      <c r="M451" s="19"/>
    </row>
    <row r="452" spans="2:13" x14ac:dyDescent="0.25">
      <c r="B452" s="19"/>
      <c r="C452" s="19"/>
      <c r="D452" s="19"/>
      <c r="E452" s="364"/>
      <c r="F452" s="388"/>
      <c r="G452" s="19"/>
      <c r="H452" s="19"/>
      <c r="I452" s="19"/>
      <c r="J452" s="19"/>
      <c r="K452" s="19"/>
      <c r="L452" s="385"/>
      <c r="M452" s="19"/>
    </row>
    <row r="453" spans="2:13" x14ac:dyDescent="0.25">
      <c r="B453" s="19"/>
      <c r="C453" s="19"/>
      <c r="D453" s="19"/>
      <c r="E453" s="364"/>
      <c r="F453" s="388"/>
      <c r="G453" s="19"/>
      <c r="H453" s="19"/>
      <c r="I453" s="19"/>
      <c r="J453" s="19"/>
      <c r="K453" s="19"/>
      <c r="L453" s="385"/>
      <c r="M453" s="19"/>
    </row>
    <row r="454" spans="2:13" x14ac:dyDescent="0.25">
      <c r="B454" s="19"/>
      <c r="C454" s="19"/>
      <c r="D454" s="19"/>
      <c r="E454" s="364"/>
      <c r="F454" s="388"/>
      <c r="G454" s="19"/>
      <c r="H454" s="19"/>
      <c r="I454" s="19"/>
      <c r="J454" s="19"/>
      <c r="K454" s="19"/>
      <c r="L454" s="385"/>
      <c r="M454" s="19"/>
    </row>
    <row r="455" spans="2:13" x14ac:dyDescent="0.25">
      <c r="B455" s="19"/>
      <c r="C455" s="19"/>
      <c r="D455" s="19"/>
      <c r="E455" s="364"/>
      <c r="F455" s="388"/>
      <c r="G455" s="19"/>
      <c r="H455" s="19"/>
      <c r="I455" s="19"/>
      <c r="J455" s="19"/>
      <c r="K455" s="19"/>
      <c r="L455" s="385"/>
      <c r="M455" s="19"/>
    </row>
    <row r="456" spans="2:13" x14ac:dyDescent="0.25">
      <c r="B456" s="19"/>
      <c r="C456" s="19"/>
      <c r="D456" s="19"/>
      <c r="E456" s="364"/>
      <c r="F456" s="388"/>
      <c r="G456" s="19"/>
      <c r="H456" s="19"/>
      <c r="I456" s="19"/>
      <c r="J456" s="19"/>
      <c r="K456" s="19"/>
      <c r="L456" s="385"/>
      <c r="M456" s="19"/>
    </row>
    <row r="457" spans="2:13" x14ac:dyDescent="0.25">
      <c r="B457" s="19"/>
      <c r="C457" s="19"/>
      <c r="D457" s="19"/>
      <c r="E457" s="364"/>
      <c r="F457" s="388"/>
      <c r="G457" s="19"/>
      <c r="H457" s="19"/>
      <c r="I457" s="19"/>
      <c r="J457" s="19"/>
      <c r="K457" s="19"/>
      <c r="L457" s="385"/>
      <c r="M457" s="19"/>
    </row>
    <row r="458" spans="2:13" x14ac:dyDescent="0.25">
      <c r="B458" s="19"/>
      <c r="C458" s="19"/>
      <c r="D458" s="19"/>
      <c r="E458" s="364"/>
      <c r="F458" s="388"/>
      <c r="G458" s="19"/>
      <c r="H458" s="19"/>
      <c r="I458" s="19"/>
      <c r="J458" s="19"/>
      <c r="K458" s="19"/>
      <c r="L458" s="385"/>
      <c r="M458" s="19"/>
    </row>
    <row r="459" spans="2:13" x14ac:dyDescent="0.25">
      <c r="B459" s="19"/>
      <c r="C459" s="19"/>
      <c r="D459" s="19"/>
      <c r="E459" s="364"/>
      <c r="F459" s="388"/>
      <c r="G459" s="19"/>
      <c r="H459" s="19"/>
      <c r="I459" s="19"/>
      <c r="J459" s="19"/>
      <c r="K459" s="19"/>
      <c r="L459" s="385"/>
      <c r="M459" s="19"/>
    </row>
    <row r="460" spans="2:13" x14ac:dyDescent="0.25">
      <c r="B460" s="19"/>
      <c r="C460" s="19"/>
      <c r="D460" s="19"/>
      <c r="E460" s="364"/>
      <c r="F460" s="388"/>
      <c r="G460" s="19"/>
      <c r="H460" s="19"/>
      <c r="I460" s="19"/>
      <c r="J460" s="19"/>
      <c r="K460" s="19"/>
      <c r="L460" s="385"/>
      <c r="M460" s="19"/>
    </row>
    <row r="461" spans="2:13" x14ac:dyDescent="0.25">
      <c r="B461" s="19"/>
      <c r="C461" s="19"/>
      <c r="D461" s="19"/>
      <c r="E461" s="364"/>
      <c r="F461" s="388"/>
      <c r="G461" s="19"/>
      <c r="H461" s="19"/>
      <c r="I461" s="19"/>
      <c r="J461" s="19"/>
      <c r="K461" s="19"/>
      <c r="L461" s="385"/>
      <c r="M461" s="19"/>
    </row>
    <row r="462" spans="2:13" x14ac:dyDescent="0.25">
      <c r="B462" s="19"/>
      <c r="C462" s="19"/>
      <c r="D462" s="19"/>
      <c r="E462" s="364"/>
      <c r="F462" s="388"/>
      <c r="G462" s="19"/>
      <c r="H462" s="19"/>
      <c r="I462" s="19"/>
      <c r="J462" s="19"/>
      <c r="K462" s="19"/>
      <c r="L462" s="385"/>
      <c r="M462" s="19"/>
    </row>
    <row r="463" spans="2:13" x14ac:dyDescent="0.25">
      <c r="B463" s="19"/>
      <c r="C463" s="19"/>
      <c r="D463" s="19"/>
      <c r="E463" s="364"/>
      <c r="F463" s="388"/>
      <c r="G463" s="19"/>
      <c r="H463" s="19"/>
      <c r="I463" s="19"/>
      <c r="J463" s="19"/>
      <c r="K463" s="19"/>
      <c r="L463" s="385"/>
      <c r="M463" s="19"/>
    </row>
    <row r="464" spans="2:13" x14ac:dyDescent="0.25">
      <c r="B464" s="19"/>
      <c r="C464" s="19"/>
      <c r="D464" s="19"/>
      <c r="E464" s="364"/>
      <c r="F464" s="388"/>
      <c r="G464" s="19"/>
      <c r="H464" s="19"/>
      <c r="I464" s="19"/>
      <c r="J464" s="19"/>
      <c r="K464" s="19"/>
      <c r="L464" s="385"/>
      <c r="M464" s="19"/>
    </row>
    <row r="465" spans="2:13" x14ac:dyDescent="0.25">
      <c r="B465" s="19"/>
      <c r="C465" s="19"/>
      <c r="D465" s="19"/>
      <c r="E465" s="364"/>
      <c r="F465" s="388"/>
      <c r="G465" s="19"/>
      <c r="H465" s="19"/>
      <c r="I465" s="19"/>
      <c r="J465" s="19"/>
      <c r="K465" s="19"/>
      <c r="L465" s="385"/>
      <c r="M465" s="19"/>
    </row>
    <row r="466" spans="2:13" x14ac:dyDescent="0.25">
      <c r="B466" s="19"/>
      <c r="C466" s="19"/>
      <c r="D466" s="19"/>
      <c r="E466" s="364"/>
      <c r="F466" s="388"/>
      <c r="G466" s="19"/>
      <c r="H466" s="19"/>
      <c r="I466" s="19"/>
      <c r="J466" s="19"/>
      <c r="K466" s="19"/>
      <c r="L466" s="385"/>
      <c r="M466" s="19"/>
    </row>
    <row r="467" spans="2:13" x14ac:dyDescent="0.25">
      <c r="B467" s="19"/>
      <c r="C467" s="19"/>
      <c r="D467" s="19"/>
      <c r="E467" s="364"/>
      <c r="F467" s="388"/>
      <c r="G467" s="19"/>
      <c r="H467" s="19"/>
      <c r="I467" s="19"/>
      <c r="J467" s="19"/>
      <c r="K467" s="19"/>
      <c r="L467" s="385"/>
      <c r="M467" s="19"/>
    </row>
    <row r="468" spans="2:13" x14ac:dyDescent="0.25">
      <c r="B468" s="19"/>
      <c r="C468" s="19"/>
      <c r="D468" s="19"/>
      <c r="E468" s="364"/>
      <c r="F468" s="388"/>
      <c r="G468" s="19"/>
      <c r="H468" s="19"/>
      <c r="I468" s="19"/>
      <c r="J468" s="19"/>
      <c r="K468" s="19"/>
      <c r="L468" s="385"/>
      <c r="M468" s="19"/>
    </row>
    <row r="469" spans="2:13" x14ac:dyDescent="0.25">
      <c r="B469" s="19"/>
      <c r="C469" s="19"/>
      <c r="D469" s="19"/>
      <c r="E469" s="364"/>
      <c r="F469" s="388"/>
      <c r="G469" s="19"/>
      <c r="H469" s="19"/>
      <c r="I469" s="19"/>
      <c r="J469" s="19"/>
      <c r="K469" s="19"/>
      <c r="L469" s="385"/>
      <c r="M469" s="19"/>
    </row>
    <row r="470" spans="2:13" x14ac:dyDescent="0.25">
      <c r="B470" s="19"/>
      <c r="C470" s="19"/>
      <c r="D470" s="19"/>
      <c r="E470" s="364"/>
      <c r="F470" s="388"/>
      <c r="G470" s="19"/>
      <c r="H470" s="19"/>
      <c r="I470" s="19"/>
      <c r="J470" s="19"/>
      <c r="K470" s="19"/>
      <c r="L470" s="385"/>
      <c r="M470" s="19"/>
    </row>
    <row r="471" spans="2:13" x14ac:dyDescent="0.25">
      <c r="B471" s="19"/>
      <c r="C471" s="19"/>
      <c r="D471" s="19"/>
      <c r="E471" s="364"/>
      <c r="F471" s="388"/>
      <c r="G471" s="19"/>
      <c r="H471" s="19"/>
      <c r="I471" s="19"/>
      <c r="J471" s="19"/>
      <c r="K471" s="19"/>
      <c r="L471" s="385"/>
      <c r="M471" s="19"/>
    </row>
    <row r="472" spans="2:13" x14ac:dyDescent="0.25">
      <c r="B472" s="19"/>
      <c r="C472" s="19"/>
      <c r="D472" s="19"/>
      <c r="E472" s="364"/>
      <c r="F472" s="388"/>
      <c r="G472" s="19"/>
      <c r="H472" s="19"/>
      <c r="I472" s="19"/>
      <c r="J472" s="19"/>
      <c r="K472" s="19"/>
      <c r="L472" s="385"/>
      <c r="M472" s="19"/>
    </row>
    <row r="473" spans="2:13" x14ac:dyDescent="0.25">
      <c r="B473" s="19"/>
      <c r="C473" s="19"/>
      <c r="D473" s="19"/>
      <c r="E473" s="364"/>
      <c r="F473" s="388"/>
      <c r="G473" s="19"/>
      <c r="H473" s="19"/>
      <c r="I473" s="19"/>
      <c r="J473" s="19"/>
      <c r="K473" s="19"/>
      <c r="L473" s="385"/>
      <c r="M473" s="19"/>
    </row>
    <row r="474" spans="2:13" x14ac:dyDescent="0.25">
      <c r="B474" s="19"/>
      <c r="C474" s="19"/>
      <c r="D474" s="19"/>
      <c r="E474" s="364"/>
      <c r="F474" s="388"/>
      <c r="G474" s="19"/>
      <c r="H474" s="19"/>
      <c r="I474" s="19"/>
      <c r="J474" s="19"/>
      <c r="K474" s="19"/>
      <c r="L474" s="385"/>
      <c r="M474" s="19"/>
    </row>
    <row r="475" spans="2:13" x14ac:dyDescent="0.25">
      <c r="B475" s="19"/>
      <c r="C475" s="19"/>
      <c r="D475" s="19"/>
      <c r="E475" s="364"/>
      <c r="F475" s="388"/>
      <c r="G475" s="19"/>
      <c r="H475" s="19"/>
      <c r="I475" s="19"/>
      <c r="J475" s="19"/>
      <c r="K475" s="19"/>
      <c r="L475" s="385"/>
      <c r="M475" s="19"/>
    </row>
    <row r="476" spans="2:13" x14ac:dyDescent="0.25">
      <c r="B476" s="19"/>
      <c r="C476" s="19"/>
      <c r="D476" s="19"/>
      <c r="E476" s="364"/>
      <c r="F476" s="388"/>
      <c r="G476" s="19"/>
      <c r="H476" s="19"/>
      <c r="I476" s="19"/>
      <c r="J476" s="19"/>
      <c r="K476" s="19"/>
      <c r="L476" s="385"/>
      <c r="M476" s="19"/>
    </row>
    <row r="477" spans="2:13" x14ac:dyDescent="0.25">
      <c r="B477" s="19"/>
      <c r="C477" s="19"/>
      <c r="D477" s="19"/>
      <c r="E477" s="364"/>
      <c r="F477" s="388"/>
      <c r="G477" s="19"/>
      <c r="H477" s="19"/>
      <c r="I477" s="19"/>
      <c r="J477" s="19"/>
      <c r="K477" s="19"/>
      <c r="L477" s="385"/>
      <c r="M477" s="19"/>
    </row>
    <row r="478" spans="2:13" x14ac:dyDescent="0.25">
      <c r="B478" s="19"/>
      <c r="C478" s="19"/>
      <c r="D478" s="19"/>
      <c r="E478" s="364"/>
      <c r="F478" s="388"/>
      <c r="G478" s="19"/>
      <c r="H478" s="19"/>
      <c r="I478" s="19"/>
      <c r="J478" s="19"/>
      <c r="K478" s="19"/>
      <c r="L478" s="385"/>
      <c r="M478" s="19"/>
    </row>
    <row r="479" spans="2:13" x14ac:dyDescent="0.25">
      <c r="B479" s="19"/>
      <c r="C479" s="19"/>
      <c r="D479" s="19"/>
      <c r="E479" s="364"/>
      <c r="F479" s="388"/>
      <c r="G479" s="19"/>
      <c r="H479" s="19"/>
      <c r="I479" s="19"/>
      <c r="J479" s="19"/>
      <c r="K479" s="19"/>
      <c r="L479" s="385"/>
      <c r="M479" s="19"/>
    </row>
    <row r="480" spans="2:13" x14ac:dyDescent="0.25">
      <c r="B480" s="19"/>
      <c r="C480" s="19"/>
      <c r="D480" s="19"/>
      <c r="E480" s="364"/>
      <c r="F480" s="388"/>
      <c r="G480" s="19"/>
      <c r="H480" s="19"/>
      <c r="I480" s="19"/>
      <c r="J480" s="19"/>
      <c r="K480" s="19"/>
      <c r="L480" s="385"/>
      <c r="M480" s="19"/>
    </row>
    <row r="481" spans="2:13" x14ac:dyDescent="0.25">
      <c r="B481" s="19"/>
      <c r="C481" s="19"/>
      <c r="D481" s="19"/>
      <c r="E481" s="364"/>
      <c r="F481" s="388"/>
      <c r="G481" s="19"/>
      <c r="H481" s="19"/>
      <c r="I481" s="19"/>
      <c r="J481" s="19"/>
      <c r="K481" s="19"/>
      <c r="L481" s="385"/>
      <c r="M481" s="19"/>
    </row>
    <row r="482" spans="2:13" x14ac:dyDescent="0.25">
      <c r="B482" s="19"/>
      <c r="C482" s="19"/>
      <c r="D482" s="19"/>
      <c r="E482" s="364"/>
      <c r="F482" s="388"/>
      <c r="G482" s="19"/>
      <c r="H482" s="19"/>
      <c r="I482" s="19"/>
      <c r="J482" s="19"/>
      <c r="K482" s="19"/>
      <c r="L482" s="385"/>
      <c r="M482" s="19"/>
    </row>
    <row r="483" spans="2:13" x14ac:dyDescent="0.25">
      <c r="B483" s="19"/>
      <c r="C483" s="19"/>
      <c r="D483" s="19"/>
      <c r="E483" s="364"/>
      <c r="F483" s="388"/>
      <c r="G483" s="19"/>
      <c r="H483" s="19"/>
      <c r="I483" s="19"/>
      <c r="J483" s="19"/>
      <c r="K483" s="19"/>
      <c r="L483" s="385"/>
      <c r="M483" s="19"/>
    </row>
    <row r="484" spans="2:13" x14ac:dyDescent="0.25">
      <c r="B484" s="19"/>
      <c r="C484" s="19"/>
      <c r="D484" s="19"/>
      <c r="E484" s="364"/>
      <c r="F484" s="388"/>
      <c r="G484" s="19"/>
      <c r="H484" s="19"/>
      <c r="I484" s="19"/>
      <c r="J484" s="19"/>
      <c r="K484" s="19"/>
      <c r="L484" s="385"/>
      <c r="M484" s="19"/>
    </row>
    <row r="485" spans="2:13" x14ac:dyDescent="0.25">
      <c r="B485" s="19"/>
      <c r="C485" s="19"/>
      <c r="D485" s="19"/>
      <c r="E485" s="364"/>
      <c r="F485" s="388"/>
      <c r="G485" s="19"/>
      <c r="H485" s="19"/>
      <c r="I485" s="19"/>
      <c r="J485" s="19"/>
      <c r="K485" s="19"/>
      <c r="L485" s="385"/>
      <c r="M485" s="19"/>
    </row>
    <row r="486" spans="2:13" x14ac:dyDescent="0.25">
      <c r="B486" s="19"/>
      <c r="C486" s="19"/>
      <c r="D486" s="19"/>
      <c r="E486" s="364"/>
      <c r="F486" s="388"/>
      <c r="G486" s="19"/>
      <c r="H486" s="19"/>
      <c r="I486" s="19"/>
      <c r="J486" s="19"/>
      <c r="K486" s="19"/>
      <c r="L486" s="385"/>
      <c r="M486" s="19"/>
    </row>
    <row r="487" spans="2:13" x14ac:dyDescent="0.25">
      <c r="B487" s="19"/>
      <c r="C487" s="19"/>
      <c r="D487" s="19"/>
      <c r="E487" s="364"/>
      <c r="F487" s="388"/>
      <c r="G487" s="19"/>
      <c r="H487" s="19"/>
      <c r="I487" s="19"/>
      <c r="J487" s="19"/>
      <c r="K487" s="19"/>
      <c r="L487" s="385"/>
      <c r="M487" s="19"/>
    </row>
    <row r="488" spans="2:13" x14ac:dyDescent="0.25">
      <c r="B488" s="19"/>
      <c r="C488" s="19"/>
      <c r="D488" s="19"/>
      <c r="E488" s="364"/>
      <c r="F488" s="388"/>
      <c r="G488" s="19"/>
      <c r="H488" s="19"/>
      <c r="I488" s="19"/>
      <c r="J488" s="19"/>
      <c r="K488" s="19"/>
      <c r="L488" s="385"/>
      <c r="M488" s="19"/>
    </row>
    <row r="489" spans="2:13" x14ac:dyDescent="0.25">
      <c r="B489" s="19"/>
      <c r="C489" s="19"/>
      <c r="D489" s="19"/>
      <c r="E489" s="364"/>
      <c r="F489" s="388"/>
      <c r="G489" s="19"/>
      <c r="H489" s="19"/>
      <c r="I489" s="19"/>
      <c r="J489" s="19"/>
      <c r="K489" s="19"/>
      <c r="L489" s="385"/>
      <c r="M489" s="19"/>
    </row>
    <row r="490" spans="2:13" x14ac:dyDescent="0.25">
      <c r="B490" s="19"/>
      <c r="C490" s="19"/>
      <c r="D490" s="19"/>
      <c r="E490" s="364"/>
      <c r="F490" s="388"/>
      <c r="G490" s="19"/>
      <c r="H490" s="19"/>
      <c r="I490" s="19"/>
      <c r="J490" s="19"/>
      <c r="K490" s="19"/>
      <c r="L490" s="385"/>
      <c r="M490" s="19"/>
    </row>
    <row r="491" spans="2:13" x14ac:dyDescent="0.25">
      <c r="B491" s="19"/>
      <c r="C491" s="19"/>
      <c r="D491" s="19"/>
      <c r="E491" s="364"/>
      <c r="F491" s="388"/>
      <c r="G491" s="19"/>
      <c r="H491" s="19"/>
      <c r="I491" s="19"/>
      <c r="J491" s="19"/>
      <c r="K491" s="19"/>
      <c r="L491" s="385"/>
      <c r="M491" s="19"/>
    </row>
    <row r="492" spans="2:13" x14ac:dyDescent="0.25">
      <c r="B492" s="19"/>
      <c r="C492" s="19"/>
      <c r="D492" s="19"/>
      <c r="E492" s="364"/>
      <c r="F492" s="388"/>
      <c r="G492" s="19"/>
      <c r="H492" s="19"/>
      <c r="I492" s="19"/>
      <c r="J492" s="19"/>
      <c r="K492" s="19"/>
      <c r="L492" s="385"/>
      <c r="M492" s="19"/>
    </row>
    <row r="493" spans="2:13" x14ac:dyDescent="0.25">
      <c r="B493" s="19"/>
      <c r="C493" s="19"/>
      <c r="D493" s="19"/>
      <c r="E493" s="364"/>
      <c r="F493" s="388"/>
      <c r="G493" s="19"/>
      <c r="H493" s="19"/>
      <c r="I493" s="19"/>
      <c r="J493" s="19"/>
      <c r="K493" s="19"/>
      <c r="L493" s="385"/>
      <c r="M493" s="19"/>
    </row>
    <row r="494" spans="2:13" x14ac:dyDescent="0.25">
      <c r="B494" s="19"/>
      <c r="C494" s="19"/>
      <c r="D494" s="19"/>
      <c r="E494" s="364"/>
      <c r="F494" s="388"/>
      <c r="G494" s="19"/>
      <c r="H494" s="19"/>
      <c r="I494" s="19"/>
      <c r="J494" s="19"/>
      <c r="K494" s="19"/>
      <c r="L494" s="385"/>
      <c r="M494" s="19"/>
    </row>
    <row r="495" spans="2:13" x14ac:dyDescent="0.25">
      <c r="B495" s="19"/>
      <c r="C495" s="19"/>
      <c r="D495" s="19"/>
      <c r="E495" s="364"/>
      <c r="F495" s="388"/>
      <c r="G495" s="19"/>
      <c r="H495" s="19"/>
      <c r="I495" s="19"/>
      <c r="J495" s="19"/>
      <c r="K495" s="19"/>
      <c r="L495" s="385"/>
      <c r="M495" s="19"/>
    </row>
    <row r="496" spans="2:13" x14ac:dyDescent="0.25">
      <c r="B496" s="19"/>
      <c r="C496" s="19"/>
      <c r="D496" s="19"/>
      <c r="E496" s="364"/>
      <c r="F496" s="388"/>
      <c r="G496" s="19"/>
      <c r="H496" s="19"/>
      <c r="I496" s="19"/>
      <c r="J496" s="19"/>
      <c r="K496" s="19"/>
      <c r="L496" s="385"/>
      <c r="M496" s="19"/>
    </row>
    <row r="497" spans="2:13" x14ac:dyDescent="0.25">
      <c r="B497" s="19"/>
      <c r="C497" s="19"/>
      <c r="D497" s="19"/>
      <c r="E497" s="364"/>
      <c r="F497" s="388"/>
      <c r="G497" s="19"/>
      <c r="H497" s="19"/>
      <c r="I497" s="19"/>
      <c r="J497" s="19"/>
      <c r="K497" s="19"/>
      <c r="L497" s="385"/>
      <c r="M497" s="19"/>
    </row>
    <row r="498" spans="2:13" x14ac:dyDescent="0.25">
      <c r="B498" s="19"/>
      <c r="C498" s="19"/>
      <c r="D498" s="19"/>
      <c r="E498" s="364"/>
      <c r="F498" s="388"/>
      <c r="G498" s="19"/>
      <c r="H498" s="19"/>
      <c r="I498" s="19"/>
      <c r="J498" s="19"/>
      <c r="K498" s="19"/>
      <c r="L498" s="385"/>
      <c r="M498" s="19"/>
    </row>
    <row r="499" spans="2:13" x14ac:dyDescent="0.25">
      <c r="B499" s="19"/>
      <c r="C499" s="19"/>
      <c r="D499" s="19"/>
      <c r="E499" s="364"/>
      <c r="F499" s="388"/>
      <c r="G499" s="19"/>
      <c r="H499" s="19"/>
      <c r="I499" s="19"/>
      <c r="J499" s="19"/>
      <c r="K499" s="19"/>
      <c r="L499" s="385"/>
      <c r="M499" s="19"/>
    </row>
    <row r="500" spans="2:13" x14ac:dyDescent="0.25">
      <c r="B500" s="19"/>
      <c r="C500" s="19"/>
      <c r="D500" s="19"/>
      <c r="E500" s="364"/>
      <c r="F500" s="388"/>
      <c r="G500" s="19"/>
      <c r="H500" s="19"/>
      <c r="I500" s="19"/>
      <c r="J500" s="19"/>
      <c r="K500" s="19"/>
      <c r="L500" s="385"/>
      <c r="M500" s="19"/>
    </row>
    <row r="501" spans="2:13" x14ac:dyDescent="0.25">
      <c r="B501" s="19"/>
      <c r="C501" s="19"/>
      <c r="D501" s="19"/>
      <c r="E501" s="364"/>
      <c r="F501" s="388"/>
      <c r="G501" s="19"/>
      <c r="H501" s="19"/>
      <c r="I501" s="19"/>
      <c r="J501" s="19"/>
      <c r="K501" s="19"/>
      <c r="L501" s="385"/>
      <c r="M501" s="19"/>
    </row>
    <row r="502" spans="2:13" x14ac:dyDescent="0.25">
      <c r="B502" s="19"/>
      <c r="C502" s="19"/>
      <c r="D502" s="19"/>
      <c r="E502" s="364"/>
      <c r="F502" s="388"/>
      <c r="G502" s="19"/>
      <c r="H502" s="19"/>
      <c r="I502" s="19"/>
      <c r="J502" s="19"/>
      <c r="K502" s="19"/>
      <c r="L502" s="385"/>
      <c r="M502" s="19"/>
    </row>
    <row r="503" spans="2:13" x14ac:dyDescent="0.25">
      <c r="B503" s="19"/>
      <c r="C503" s="19"/>
      <c r="D503" s="19"/>
      <c r="E503" s="364"/>
      <c r="F503" s="388"/>
      <c r="G503" s="19"/>
      <c r="H503" s="19"/>
      <c r="I503" s="19"/>
      <c r="J503" s="19"/>
      <c r="K503" s="19"/>
      <c r="L503" s="385"/>
      <c r="M503" s="19"/>
    </row>
    <row r="504" spans="2:13" x14ac:dyDescent="0.25">
      <c r="B504" s="19"/>
      <c r="C504" s="19"/>
      <c r="D504" s="19"/>
      <c r="E504" s="364"/>
      <c r="F504" s="388"/>
      <c r="G504" s="19"/>
      <c r="H504" s="19"/>
      <c r="I504" s="19"/>
      <c r="J504" s="19"/>
      <c r="K504" s="19"/>
      <c r="L504" s="385"/>
      <c r="M504" s="19"/>
    </row>
    <row r="505" spans="2:13" x14ac:dyDescent="0.25">
      <c r="B505" s="19"/>
      <c r="C505" s="19"/>
      <c r="D505" s="19"/>
      <c r="E505" s="364"/>
      <c r="F505" s="388"/>
      <c r="G505" s="19"/>
      <c r="H505" s="19"/>
      <c r="I505" s="19"/>
      <c r="J505" s="19"/>
      <c r="K505" s="19"/>
      <c r="L505" s="385"/>
      <c r="M505" s="19"/>
    </row>
    <row r="506" spans="2:13" x14ac:dyDescent="0.25">
      <c r="B506" s="19"/>
      <c r="C506" s="19"/>
      <c r="D506" s="19"/>
      <c r="E506" s="364"/>
      <c r="F506" s="388"/>
      <c r="G506" s="19"/>
      <c r="H506" s="19"/>
      <c r="I506" s="19"/>
      <c r="J506" s="19"/>
      <c r="K506" s="19"/>
      <c r="L506" s="385"/>
      <c r="M506" s="19"/>
    </row>
    <row r="507" spans="2:13" x14ac:dyDescent="0.25">
      <c r="B507" s="19"/>
      <c r="C507" s="19"/>
      <c r="D507" s="19"/>
      <c r="E507" s="364"/>
      <c r="F507" s="388"/>
      <c r="G507" s="19"/>
      <c r="H507" s="19"/>
      <c r="I507" s="19"/>
      <c r="J507" s="19"/>
      <c r="K507" s="19"/>
      <c r="L507" s="385"/>
      <c r="M507" s="19"/>
    </row>
    <row r="508" spans="2:13" x14ac:dyDescent="0.25">
      <c r="B508" s="19"/>
      <c r="C508" s="19"/>
      <c r="D508" s="19"/>
      <c r="E508" s="364"/>
      <c r="F508" s="388"/>
      <c r="G508" s="19"/>
      <c r="H508" s="19"/>
      <c r="I508" s="19"/>
      <c r="J508" s="19"/>
      <c r="K508" s="19"/>
      <c r="L508" s="385"/>
      <c r="M508" s="19"/>
    </row>
    <row r="509" spans="2:13" x14ac:dyDescent="0.25">
      <c r="B509" s="19"/>
      <c r="C509" s="19"/>
      <c r="D509" s="19"/>
      <c r="E509" s="364"/>
      <c r="F509" s="388"/>
      <c r="G509" s="19"/>
      <c r="H509" s="19"/>
      <c r="I509" s="19"/>
      <c r="J509" s="19"/>
      <c r="K509" s="19"/>
      <c r="L509" s="385"/>
      <c r="M509" s="19"/>
    </row>
    <row r="510" spans="2:13" x14ac:dyDescent="0.25">
      <c r="B510" s="19"/>
      <c r="C510" s="19"/>
      <c r="D510" s="19"/>
      <c r="E510" s="364"/>
      <c r="F510" s="388"/>
      <c r="G510" s="19"/>
      <c r="H510" s="19"/>
      <c r="I510" s="19"/>
      <c r="J510" s="19"/>
      <c r="K510" s="19"/>
      <c r="L510" s="385"/>
      <c r="M510" s="19"/>
    </row>
    <row r="511" spans="2:13" x14ac:dyDescent="0.25">
      <c r="B511" s="19"/>
      <c r="C511" s="19"/>
      <c r="D511" s="19"/>
      <c r="E511" s="364"/>
      <c r="F511" s="388"/>
      <c r="G511" s="19"/>
      <c r="H511" s="19"/>
      <c r="I511" s="19"/>
      <c r="J511" s="19"/>
      <c r="K511" s="19"/>
      <c r="L511" s="385"/>
      <c r="M511" s="19"/>
    </row>
    <row r="512" spans="2:13" x14ac:dyDescent="0.25">
      <c r="B512" s="19"/>
      <c r="C512" s="19"/>
      <c r="D512" s="19"/>
      <c r="E512" s="364"/>
      <c r="F512" s="388"/>
      <c r="G512" s="19"/>
      <c r="H512" s="19"/>
      <c r="I512" s="19"/>
      <c r="J512" s="19"/>
      <c r="K512" s="19"/>
      <c r="L512" s="385"/>
      <c r="M512" s="19"/>
    </row>
    <row r="513" spans="2:13" x14ac:dyDescent="0.25">
      <c r="B513" s="19"/>
      <c r="C513" s="19"/>
      <c r="D513" s="19"/>
      <c r="E513" s="364"/>
      <c r="F513" s="388"/>
      <c r="G513" s="19"/>
      <c r="H513" s="19"/>
      <c r="I513" s="19"/>
      <c r="J513" s="19"/>
      <c r="K513" s="19"/>
      <c r="L513" s="385"/>
      <c r="M513" s="19"/>
    </row>
    <row r="514" spans="2:13" x14ac:dyDescent="0.25">
      <c r="B514" s="19"/>
      <c r="C514" s="19"/>
      <c r="D514" s="19"/>
      <c r="E514" s="364"/>
      <c r="F514" s="388"/>
      <c r="G514" s="19"/>
      <c r="H514" s="19"/>
      <c r="I514" s="19"/>
      <c r="J514" s="19"/>
      <c r="K514" s="19"/>
      <c r="L514" s="385"/>
      <c r="M514" s="19"/>
    </row>
    <row r="515" spans="2:13" x14ac:dyDescent="0.25">
      <c r="B515" s="19"/>
      <c r="C515" s="19"/>
      <c r="D515" s="19"/>
      <c r="E515" s="364"/>
      <c r="F515" s="388"/>
      <c r="G515" s="19"/>
      <c r="H515" s="19"/>
      <c r="I515" s="19"/>
      <c r="J515" s="19"/>
      <c r="K515" s="19"/>
      <c r="L515" s="385"/>
      <c r="M515" s="19"/>
    </row>
    <row r="516" spans="2:13" x14ac:dyDescent="0.25">
      <c r="B516" s="19"/>
      <c r="C516" s="19"/>
      <c r="D516" s="19"/>
      <c r="E516" s="364"/>
      <c r="F516" s="388"/>
      <c r="G516" s="19"/>
      <c r="H516" s="19"/>
      <c r="I516" s="19"/>
      <c r="J516" s="19"/>
      <c r="K516" s="19"/>
      <c r="L516" s="385"/>
      <c r="M516" s="19"/>
    </row>
    <row r="517" spans="2:13" x14ac:dyDescent="0.25">
      <c r="B517" s="19"/>
      <c r="C517" s="19"/>
      <c r="D517" s="19"/>
      <c r="E517" s="364"/>
      <c r="F517" s="388"/>
      <c r="G517" s="19"/>
      <c r="H517" s="19"/>
      <c r="I517" s="19"/>
      <c r="J517" s="19"/>
      <c r="K517" s="19"/>
      <c r="L517" s="385"/>
      <c r="M517" s="19"/>
    </row>
    <row r="518" spans="2:13" x14ac:dyDescent="0.25">
      <c r="B518" s="19"/>
      <c r="C518" s="19"/>
      <c r="D518" s="19"/>
      <c r="E518" s="364"/>
      <c r="F518" s="388"/>
      <c r="G518" s="19"/>
      <c r="H518" s="19"/>
      <c r="I518" s="19"/>
      <c r="J518" s="19"/>
      <c r="K518" s="19"/>
      <c r="L518" s="385"/>
      <c r="M518" s="19"/>
    </row>
    <row r="519" spans="2:13" x14ac:dyDescent="0.25">
      <c r="B519" s="19"/>
      <c r="C519" s="19"/>
      <c r="D519" s="19"/>
      <c r="E519" s="364"/>
      <c r="F519" s="388"/>
      <c r="G519" s="19"/>
      <c r="H519" s="19"/>
      <c r="I519" s="19"/>
      <c r="J519" s="19"/>
      <c r="K519" s="19"/>
      <c r="L519" s="385"/>
      <c r="M519" s="19"/>
    </row>
    <row r="520" spans="2:13" x14ac:dyDescent="0.25">
      <c r="B520" s="19"/>
      <c r="C520" s="19"/>
      <c r="D520" s="19"/>
      <c r="E520" s="364"/>
      <c r="F520" s="388"/>
      <c r="G520" s="19"/>
      <c r="H520" s="19"/>
      <c r="I520" s="19"/>
      <c r="J520" s="19"/>
      <c r="K520" s="19"/>
      <c r="L520" s="385"/>
      <c r="M520" s="19"/>
    </row>
    <row r="521" spans="2:13" x14ac:dyDescent="0.25">
      <c r="B521" s="19"/>
      <c r="C521" s="19"/>
      <c r="D521" s="19"/>
      <c r="E521" s="364"/>
      <c r="F521" s="388"/>
      <c r="G521" s="19"/>
      <c r="H521" s="19"/>
      <c r="I521" s="19"/>
      <c r="J521" s="19"/>
      <c r="K521" s="19"/>
      <c r="L521" s="385"/>
      <c r="M521" s="19"/>
    </row>
    <row r="522" spans="2:13" x14ac:dyDescent="0.25">
      <c r="B522" s="19"/>
      <c r="C522" s="19"/>
      <c r="D522" s="19"/>
      <c r="E522" s="364"/>
      <c r="F522" s="388"/>
      <c r="G522" s="19"/>
      <c r="H522" s="19"/>
      <c r="I522" s="19"/>
      <c r="J522" s="19"/>
      <c r="K522" s="19"/>
      <c r="L522" s="385"/>
      <c r="M522" s="19"/>
    </row>
    <row r="523" spans="2:13" x14ac:dyDescent="0.25">
      <c r="B523" s="19"/>
      <c r="C523" s="19"/>
      <c r="D523" s="19"/>
      <c r="E523" s="364"/>
      <c r="F523" s="388"/>
      <c r="G523" s="19"/>
      <c r="H523" s="19"/>
      <c r="I523" s="19"/>
      <c r="J523" s="19"/>
      <c r="K523" s="19"/>
      <c r="L523" s="385"/>
      <c r="M523" s="19"/>
    </row>
    <row r="524" spans="2:13" x14ac:dyDescent="0.25">
      <c r="B524" s="19"/>
      <c r="C524" s="19"/>
      <c r="D524" s="19"/>
      <c r="E524" s="364"/>
      <c r="F524" s="388"/>
      <c r="G524" s="19"/>
      <c r="H524" s="19"/>
      <c r="I524" s="19"/>
      <c r="J524" s="19"/>
      <c r="K524" s="19"/>
      <c r="L524" s="385"/>
      <c r="M524" s="19"/>
    </row>
    <row r="525" spans="2:13" x14ac:dyDescent="0.25">
      <c r="B525" s="19"/>
      <c r="C525" s="19"/>
      <c r="D525" s="19"/>
      <c r="E525" s="364"/>
      <c r="F525" s="388"/>
      <c r="G525" s="19"/>
      <c r="H525" s="19"/>
      <c r="I525" s="19"/>
      <c r="J525" s="19"/>
      <c r="K525" s="19"/>
      <c r="L525" s="385"/>
      <c r="M525" s="19"/>
    </row>
    <row r="526" spans="2:13" x14ac:dyDescent="0.25">
      <c r="B526" s="19"/>
      <c r="C526" s="19"/>
      <c r="D526" s="19"/>
      <c r="E526" s="364"/>
      <c r="F526" s="388"/>
      <c r="G526" s="19"/>
      <c r="H526" s="19"/>
      <c r="I526" s="19"/>
      <c r="J526" s="19"/>
      <c r="K526" s="19"/>
      <c r="L526" s="385"/>
      <c r="M526" s="19"/>
    </row>
    <row r="527" spans="2:13" x14ac:dyDescent="0.25">
      <c r="B527" s="19"/>
      <c r="C527" s="19"/>
      <c r="D527" s="19"/>
      <c r="E527" s="364"/>
      <c r="F527" s="388"/>
      <c r="G527" s="19"/>
      <c r="H527" s="19"/>
      <c r="I527" s="19"/>
      <c r="J527" s="19"/>
      <c r="K527" s="19"/>
      <c r="L527" s="385"/>
      <c r="M527" s="19"/>
    </row>
    <row r="528" spans="2:13" x14ac:dyDescent="0.25">
      <c r="B528" s="19"/>
      <c r="C528" s="19"/>
      <c r="D528" s="19"/>
      <c r="E528" s="364"/>
      <c r="F528" s="388"/>
      <c r="G528" s="19"/>
      <c r="H528" s="19"/>
      <c r="I528" s="19"/>
      <c r="J528" s="19"/>
      <c r="K528" s="19"/>
      <c r="L528" s="385"/>
      <c r="M528" s="19"/>
    </row>
    <row r="529" spans="2:13" x14ac:dyDescent="0.25">
      <c r="B529" s="19"/>
      <c r="C529" s="19"/>
      <c r="D529" s="19"/>
      <c r="E529" s="364"/>
      <c r="F529" s="388"/>
      <c r="G529" s="19"/>
      <c r="H529" s="19"/>
      <c r="I529" s="19"/>
      <c r="J529" s="19"/>
      <c r="K529" s="19"/>
      <c r="L529" s="385"/>
      <c r="M529" s="19"/>
    </row>
    <row r="530" spans="2:13" x14ac:dyDescent="0.25">
      <c r="B530" s="19"/>
      <c r="C530" s="19"/>
      <c r="D530" s="19"/>
      <c r="E530" s="364"/>
      <c r="F530" s="388"/>
      <c r="G530" s="19"/>
      <c r="H530" s="19"/>
      <c r="I530" s="19"/>
      <c r="J530" s="19"/>
      <c r="K530" s="19"/>
      <c r="L530" s="385"/>
      <c r="M530" s="19"/>
    </row>
    <row r="531" spans="2:13" x14ac:dyDescent="0.25">
      <c r="B531" s="19"/>
      <c r="C531" s="19"/>
      <c r="D531" s="19"/>
      <c r="E531" s="364"/>
      <c r="F531" s="388"/>
      <c r="G531" s="19"/>
      <c r="H531" s="19"/>
      <c r="I531" s="19"/>
      <c r="J531" s="19"/>
      <c r="K531" s="19"/>
      <c r="L531" s="385"/>
      <c r="M531" s="19"/>
    </row>
    <row r="532" spans="2:13" x14ac:dyDescent="0.25">
      <c r="B532" s="19"/>
      <c r="C532" s="19"/>
      <c r="D532" s="19"/>
      <c r="E532" s="364"/>
      <c r="F532" s="388"/>
      <c r="G532" s="19"/>
      <c r="H532" s="19"/>
      <c r="I532" s="19"/>
      <c r="J532" s="19"/>
      <c r="K532" s="19"/>
      <c r="L532" s="385"/>
      <c r="M532" s="19"/>
    </row>
    <row r="533" spans="2:13" x14ac:dyDescent="0.25">
      <c r="B533" s="19"/>
      <c r="C533" s="19"/>
      <c r="D533" s="19"/>
      <c r="E533" s="364"/>
      <c r="F533" s="388"/>
      <c r="G533" s="19"/>
      <c r="H533" s="19"/>
      <c r="I533" s="19"/>
      <c r="J533" s="19"/>
      <c r="K533" s="19"/>
      <c r="L533" s="385"/>
      <c r="M533" s="19"/>
    </row>
    <row r="534" spans="2:13" x14ac:dyDescent="0.25">
      <c r="B534" s="19"/>
      <c r="C534" s="19"/>
      <c r="D534" s="19"/>
      <c r="E534" s="364"/>
      <c r="F534" s="388"/>
      <c r="G534" s="19"/>
      <c r="H534" s="19"/>
      <c r="I534" s="19"/>
      <c r="J534" s="19"/>
      <c r="K534" s="19"/>
      <c r="L534" s="385"/>
      <c r="M534" s="19"/>
    </row>
    <row r="535" spans="2:13" x14ac:dyDescent="0.25">
      <c r="B535" s="19"/>
      <c r="C535" s="19"/>
      <c r="D535" s="19"/>
      <c r="E535" s="364"/>
      <c r="F535" s="388"/>
      <c r="G535" s="19"/>
      <c r="H535" s="19"/>
      <c r="I535" s="19"/>
      <c r="J535" s="19"/>
      <c r="K535" s="19"/>
      <c r="L535" s="385"/>
      <c r="M535" s="19"/>
    </row>
    <row r="536" spans="2:13" x14ac:dyDescent="0.25">
      <c r="B536" s="19"/>
      <c r="C536" s="19"/>
      <c r="D536" s="19"/>
      <c r="E536" s="364"/>
      <c r="F536" s="388"/>
      <c r="G536" s="19"/>
      <c r="H536" s="19"/>
      <c r="I536" s="19"/>
      <c r="J536" s="19"/>
      <c r="K536" s="19"/>
      <c r="L536" s="385"/>
      <c r="M536" s="19"/>
    </row>
    <row r="537" spans="2:13" x14ac:dyDescent="0.25">
      <c r="B537" s="19"/>
      <c r="C537" s="19"/>
      <c r="D537" s="19"/>
      <c r="E537" s="364"/>
      <c r="F537" s="388"/>
      <c r="G537" s="19"/>
      <c r="H537" s="19"/>
      <c r="I537" s="19"/>
      <c r="J537" s="19"/>
      <c r="K537" s="19"/>
      <c r="L537" s="385"/>
      <c r="M537" s="19"/>
    </row>
    <row r="538" spans="2:13" x14ac:dyDescent="0.25">
      <c r="B538" s="19"/>
      <c r="C538" s="19"/>
      <c r="D538" s="19"/>
      <c r="E538" s="364"/>
      <c r="F538" s="388"/>
      <c r="G538" s="19"/>
      <c r="H538" s="19"/>
      <c r="I538" s="19"/>
      <c r="J538" s="19"/>
      <c r="K538" s="19"/>
      <c r="L538" s="385"/>
      <c r="M538" s="19"/>
    </row>
    <row r="539" spans="2:13" x14ac:dyDescent="0.25">
      <c r="B539" s="19"/>
      <c r="C539" s="19"/>
      <c r="D539" s="19"/>
      <c r="E539" s="364"/>
      <c r="F539" s="388"/>
      <c r="G539" s="19"/>
      <c r="H539" s="19"/>
      <c r="I539" s="19"/>
      <c r="J539" s="19"/>
      <c r="K539" s="19"/>
      <c r="L539" s="385"/>
      <c r="M539" s="19"/>
    </row>
    <row r="540" spans="2:13" x14ac:dyDescent="0.25">
      <c r="B540" s="19"/>
      <c r="C540" s="19"/>
      <c r="D540" s="19"/>
      <c r="E540" s="364"/>
      <c r="F540" s="388"/>
      <c r="G540" s="19"/>
      <c r="H540" s="19"/>
      <c r="I540" s="19"/>
      <c r="J540" s="19"/>
      <c r="K540" s="19"/>
      <c r="L540" s="385"/>
      <c r="M540" s="19"/>
    </row>
    <row r="541" spans="2:13" x14ac:dyDescent="0.25">
      <c r="B541" s="19"/>
      <c r="C541" s="19"/>
      <c r="D541" s="19"/>
      <c r="E541" s="364"/>
      <c r="F541" s="388"/>
      <c r="G541" s="19"/>
      <c r="H541" s="19"/>
      <c r="I541" s="19"/>
      <c r="J541" s="19"/>
      <c r="K541" s="19"/>
      <c r="L541" s="385"/>
      <c r="M541" s="19"/>
    </row>
    <row r="542" spans="2:13" x14ac:dyDescent="0.25">
      <c r="B542" s="19"/>
      <c r="C542" s="19"/>
      <c r="D542" s="19"/>
      <c r="E542" s="364"/>
      <c r="F542" s="388"/>
      <c r="G542" s="19"/>
      <c r="H542" s="19"/>
      <c r="I542" s="19"/>
      <c r="J542" s="19"/>
      <c r="K542" s="19"/>
      <c r="L542" s="385"/>
      <c r="M542" s="19"/>
    </row>
    <row r="543" spans="2:13" x14ac:dyDescent="0.25">
      <c r="B543" s="19"/>
      <c r="C543" s="19"/>
      <c r="D543" s="19"/>
      <c r="E543" s="364"/>
      <c r="F543" s="388"/>
      <c r="G543" s="19"/>
      <c r="H543" s="19"/>
      <c r="I543" s="19"/>
      <c r="J543" s="19"/>
      <c r="K543" s="19"/>
      <c r="L543" s="385"/>
      <c r="M543" s="19"/>
    </row>
    <row r="544" spans="2:13" x14ac:dyDescent="0.25">
      <c r="B544" s="19"/>
      <c r="C544" s="19"/>
      <c r="D544" s="19"/>
      <c r="E544" s="364"/>
      <c r="F544" s="388"/>
      <c r="G544" s="19"/>
      <c r="H544" s="19"/>
      <c r="I544" s="19"/>
      <c r="J544" s="19"/>
      <c r="K544" s="19"/>
      <c r="L544" s="385"/>
      <c r="M544" s="19"/>
    </row>
    <row r="545" spans="2:13" x14ac:dyDescent="0.25">
      <c r="B545" s="19"/>
      <c r="C545" s="19"/>
      <c r="D545" s="19"/>
      <c r="E545" s="364"/>
      <c r="F545" s="388"/>
      <c r="G545" s="19"/>
      <c r="H545" s="19"/>
      <c r="I545" s="19"/>
      <c r="J545" s="19"/>
      <c r="K545" s="19"/>
      <c r="L545" s="385"/>
      <c r="M545" s="19"/>
    </row>
    <row r="546" spans="2:13" x14ac:dyDescent="0.25">
      <c r="B546" s="19"/>
      <c r="C546" s="19"/>
      <c r="D546" s="19"/>
      <c r="E546" s="364"/>
      <c r="F546" s="388"/>
      <c r="G546" s="19"/>
      <c r="H546" s="19"/>
      <c r="I546" s="19"/>
      <c r="J546" s="19"/>
      <c r="K546" s="19"/>
      <c r="L546" s="385"/>
      <c r="M546" s="19"/>
    </row>
    <row r="547" spans="2:13" x14ac:dyDescent="0.25">
      <c r="B547" s="19"/>
      <c r="C547" s="19"/>
      <c r="D547" s="19"/>
      <c r="E547" s="364"/>
      <c r="F547" s="388"/>
      <c r="G547" s="19"/>
      <c r="H547" s="19"/>
      <c r="I547" s="19"/>
      <c r="J547" s="19"/>
      <c r="K547" s="19"/>
      <c r="L547" s="385"/>
      <c r="M547" s="19"/>
    </row>
    <row r="548" spans="2:13" x14ac:dyDescent="0.25">
      <c r="B548" s="19"/>
      <c r="C548" s="19"/>
      <c r="D548" s="19"/>
      <c r="E548" s="364"/>
      <c r="F548" s="388"/>
      <c r="G548" s="19"/>
      <c r="H548" s="19"/>
      <c r="I548" s="19"/>
      <c r="J548" s="19"/>
      <c r="K548" s="19"/>
      <c r="L548" s="385"/>
      <c r="M548" s="19"/>
    </row>
    <row r="549" spans="2:13" x14ac:dyDescent="0.25">
      <c r="B549" s="19"/>
      <c r="C549" s="19"/>
      <c r="D549" s="19"/>
      <c r="E549" s="364"/>
      <c r="F549" s="388"/>
      <c r="G549" s="19"/>
      <c r="H549" s="19"/>
      <c r="I549" s="19"/>
      <c r="J549" s="19"/>
      <c r="K549" s="19"/>
      <c r="L549" s="385"/>
      <c r="M549" s="19"/>
    </row>
    <row r="550" spans="2:13" x14ac:dyDescent="0.25">
      <c r="B550" s="19"/>
      <c r="C550" s="19"/>
      <c r="D550" s="19"/>
      <c r="E550" s="364"/>
      <c r="F550" s="388"/>
      <c r="G550" s="19"/>
      <c r="H550" s="19"/>
      <c r="I550" s="19"/>
      <c r="J550" s="19"/>
      <c r="K550" s="19"/>
      <c r="L550" s="385"/>
      <c r="M550" s="19"/>
    </row>
    <row r="551" spans="2:13" x14ac:dyDescent="0.25">
      <c r="B551" s="19"/>
      <c r="C551" s="19"/>
      <c r="D551" s="19"/>
      <c r="E551" s="364"/>
      <c r="F551" s="388"/>
      <c r="G551" s="19"/>
      <c r="H551" s="19"/>
      <c r="I551" s="19"/>
      <c r="J551" s="19"/>
      <c r="K551" s="19"/>
      <c r="L551" s="385"/>
      <c r="M551" s="19"/>
    </row>
    <row r="552" spans="2:13" x14ac:dyDescent="0.25">
      <c r="B552" s="19"/>
      <c r="C552" s="19"/>
      <c r="D552" s="19"/>
      <c r="E552" s="364"/>
      <c r="F552" s="388"/>
      <c r="G552" s="19"/>
      <c r="H552" s="19"/>
      <c r="I552" s="19"/>
      <c r="J552" s="19"/>
      <c r="K552" s="19"/>
      <c r="L552" s="385"/>
      <c r="M552" s="19"/>
    </row>
    <row r="553" spans="2:13" x14ac:dyDescent="0.25">
      <c r="B553" s="19"/>
      <c r="C553" s="19"/>
      <c r="D553" s="19"/>
      <c r="E553" s="364"/>
      <c r="F553" s="388"/>
      <c r="G553" s="19"/>
      <c r="H553" s="19"/>
      <c r="I553" s="19"/>
      <c r="J553" s="19"/>
      <c r="K553" s="19"/>
      <c r="L553" s="385"/>
      <c r="M553" s="19"/>
    </row>
    <row r="554" spans="2:13" x14ac:dyDescent="0.25">
      <c r="B554" s="19"/>
      <c r="C554" s="19"/>
      <c r="D554" s="19"/>
      <c r="E554" s="364"/>
      <c r="F554" s="388"/>
      <c r="G554" s="19"/>
      <c r="H554" s="19"/>
      <c r="I554" s="19"/>
      <c r="J554" s="19"/>
      <c r="K554" s="19"/>
      <c r="L554" s="385"/>
      <c r="M554" s="19"/>
    </row>
    <row r="555" spans="2:13" x14ac:dyDescent="0.25">
      <c r="B555" s="19"/>
      <c r="C555" s="19"/>
      <c r="D555" s="19"/>
      <c r="E555" s="364"/>
      <c r="F555" s="388"/>
      <c r="G555" s="19"/>
      <c r="H555" s="19"/>
      <c r="I555" s="19"/>
      <c r="J555" s="19"/>
      <c r="K555" s="19"/>
      <c r="L555" s="385"/>
      <c r="M555" s="19"/>
    </row>
    <row r="556" spans="2:13" x14ac:dyDescent="0.25">
      <c r="B556" s="19"/>
      <c r="C556" s="19"/>
      <c r="D556" s="19"/>
      <c r="E556" s="364"/>
      <c r="F556" s="388"/>
      <c r="G556" s="19"/>
      <c r="H556" s="19"/>
      <c r="I556" s="19"/>
      <c r="J556" s="19"/>
      <c r="K556" s="19"/>
      <c r="L556" s="385"/>
      <c r="M556" s="19"/>
    </row>
    <row r="557" spans="2:13" x14ac:dyDescent="0.25">
      <c r="B557" s="19"/>
      <c r="C557" s="19"/>
      <c r="D557" s="19"/>
      <c r="E557" s="364"/>
      <c r="F557" s="388"/>
      <c r="G557" s="19"/>
      <c r="H557" s="19"/>
      <c r="I557" s="19"/>
      <c r="J557" s="19"/>
      <c r="K557" s="19"/>
      <c r="L557" s="385"/>
      <c r="M557" s="19"/>
    </row>
    <row r="558" spans="2:13" x14ac:dyDescent="0.25">
      <c r="B558" s="19"/>
      <c r="C558" s="19"/>
      <c r="D558" s="19"/>
      <c r="E558" s="364"/>
      <c r="F558" s="388"/>
      <c r="G558" s="19"/>
      <c r="H558" s="19"/>
      <c r="I558" s="19"/>
      <c r="J558" s="19"/>
      <c r="K558" s="19"/>
      <c r="L558" s="385"/>
      <c r="M558" s="19"/>
    </row>
    <row r="559" spans="2:13" x14ac:dyDescent="0.25">
      <c r="B559" s="19"/>
      <c r="C559" s="19"/>
      <c r="D559" s="19"/>
      <c r="E559" s="364"/>
      <c r="F559" s="388"/>
      <c r="G559" s="19"/>
      <c r="H559" s="19"/>
      <c r="I559" s="19"/>
      <c r="J559" s="19"/>
      <c r="K559" s="19"/>
      <c r="L559" s="385"/>
      <c r="M559" s="19"/>
    </row>
    <row r="560" spans="2:13" x14ac:dyDescent="0.25">
      <c r="B560" s="19"/>
      <c r="C560" s="19"/>
      <c r="D560" s="19"/>
      <c r="E560" s="364"/>
      <c r="F560" s="388"/>
      <c r="G560" s="19"/>
      <c r="H560" s="19"/>
      <c r="I560" s="19"/>
      <c r="J560" s="19"/>
      <c r="K560" s="19"/>
      <c r="L560" s="385"/>
      <c r="M560" s="19"/>
    </row>
    <row r="561" spans="2:13" x14ac:dyDescent="0.25">
      <c r="B561" s="19"/>
      <c r="C561" s="19"/>
      <c r="D561" s="19"/>
      <c r="E561" s="364"/>
      <c r="F561" s="388"/>
      <c r="G561" s="19"/>
      <c r="H561" s="19"/>
      <c r="I561" s="19"/>
      <c r="J561" s="19"/>
      <c r="K561" s="19"/>
      <c r="L561" s="385"/>
      <c r="M561" s="19"/>
    </row>
    <row r="562" spans="2:13" x14ac:dyDescent="0.25">
      <c r="B562" s="19"/>
      <c r="C562" s="19"/>
      <c r="D562" s="19"/>
      <c r="E562" s="364"/>
      <c r="F562" s="388"/>
      <c r="G562" s="19"/>
      <c r="H562" s="19"/>
      <c r="I562" s="19"/>
      <c r="J562" s="19"/>
      <c r="K562" s="19"/>
      <c r="L562" s="385"/>
      <c r="M562" s="19"/>
    </row>
    <row r="563" spans="2:13" x14ac:dyDescent="0.25">
      <c r="B563" s="19"/>
      <c r="C563" s="19"/>
      <c r="D563" s="19"/>
      <c r="E563" s="364"/>
      <c r="F563" s="388"/>
      <c r="G563" s="19"/>
      <c r="H563" s="19"/>
      <c r="I563" s="19"/>
      <c r="J563" s="19"/>
      <c r="K563" s="19"/>
      <c r="L563" s="385"/>
      <c r="M563" s="19"/>
    </row>
    <row r="564" spans="2:13" x14ac:dyDescent="0.25">
      <c r="B564" s="19"/>
      <c r="C564" s="19"/>
      <c r="D564" s="19"/>
      <c r="E564" s="364"/>
      <c r="F564" s="388"/>
      <c r="G564" s="19"/>
      <c r="H564" s="19"/>
      <c r="I564" s="19"/>
      <c r="J564" s="19"/>
      <c r="K564" s="19"/>
      <c r="L564" s="385"/>
      <c r="M564" s="19"/>
    </row>
    <row r="565" spans="2:13" x14ac:dyDescent="0.25">
      <c r="B565" s="19"/>
      <c r="C565" s="19"/>
      <c r="D565" s="19"/>
      <c r="E565" s="364"/>
      <c r="F565" s="388"/>
      <c r="G565" s="19"/>
      <c r="H565" s="19"/>
      <c r="I565" s="19"/>
      <c r="J565" s="19"/>
      <c r="K565" s="19"/>
      <c r="L565" s="385"/>
      <c r="M565" s="19"/>
    </row>
    <row r="566" spans="2:13" x14ac:dyDescent="0.25">
      <c r="B566" s="19"/>
      <c r="C566" s="19"/>
      <c r="D566" s="19"/>
      <c r="E566" s="364"/>
      <c r="F566" s="388"/>
      <c r="G566" s="19"/>
      <c r="H566" s="19"/>
      <c r="I566" s="19"/>
      <c r="J566" s="19"/>
      <c r="K566" s="19"/>
      <c r="L566" s="385"/>
      <c r="M566" s="19"/>
    </row>
    <row r="567" spans="2:13" x14ac:dyDescent="0.25">
      <c r="B567" s="19"/>
      <c r="C567" s="19"/>
      <c r="D567" s="19"/>
      <c r="E567" s="364"/>
      <c r="F567" s="388"/>
      <c r="G567" s="19"/>
      <c r="H567" s="19"/>
      <c r="I567" s="19"/>
      <c r="J567" s="19"/>
      <c r="K567" s="19"/>
      <c r="L567" s="385"/>
      <c r="M567" s="19"/>
    </row>
    <row r="568" spans="2:13" x14ac:dyDescent="0.25">
      <c r="B568" s="19"/>
      <c r="C568" s="19"/>
      <c r="D568" s="19"/>
      <c r="E568" s="364"/>
      <c r="F568" s="388"/>
      <c r="G568" s="19"/>
      <c r="H568" s="19"/>
      <c r="I568" s="19"/>
      <c r="J568" s="19"/>
      <c r="K568" s="19"/>
      <c r="L568" s="385"/>
      <c r="M568" s="19"/>
    </row>
    <row r="569" spans="2:13" x14ac:dyDescent="0.25">
      <c r="B569" s="19"/>
      <c r="C569" s="19"/>
      <c r="D569" s="19"/>
      <c r="E569" s="364"/>
      <c r="F569" s="388"/>
      <c r="G569" s="19"/>
      <c r="H569" s="19"/>
      <c r="I569" s="19"/>
      <c r="J569" s="19"/>
      <c r="K569" s="19"/>
      <c r="L569" s="385"/>
      <c r="M569" s="19"/>
    </row>
    <row r="570" spans="2:13" x14ac:dyDescent="0.25">
      <c r="B570" s="19"/>
      <c r="C570" s="19"/>
      <c r="D570" s="19"/>
      <c r="E570" s="364"/>
      <c r="F570" s="388"/>
      <c r="G570" s="19"/>
      <c r="H570" s="19"/>
      <c r="I570" s="19"/>
      <c r="J570" s="19"/>
      <c r="K570" s="19"/>
      <c r="L570" s="385"/>
      <c r="M570" s="19"/>
    </row>
    <row r="571" spans="2:13" x14ac:dyDescent="0.25">
      <c r="B571" s="19"/>
      <c r="C571" s="19"/>
      <c r="D571" s="19"/>
      <c r="E571" s="364"/>
      <c r="F571" s="388"/>
      <c r="G571" s="19"/>
      <c r="H571" s="19"/>
      <c r="I571" s="19"/>
      <c r="J571" s="19"/>
      <c r="K571" s="19"/>
      <c r="L571" s="385"/>
      <c r="M571" s="19"/>
    </row>
    <row r="572" spans="2:13" x14ac:dyDescent="0.25">
      <c r="B572" s="19"/>
      <c r="C572" s="19"/>
      <c r="D572" s="19"/>
      <c r="E572" s="364"/>
      <c r="F572" s="388"/>
      <c r="G572" s="19"/>
      <c r="H572" s="19"/>
      <c r="I572" s="19"/>
      <c r="J572" s="19"/>
      <c r="K572" s="19"/>
      <c r="L572" s="385"/>
      <c r="M572" s="19"/>
    </row>
    <row r="573" spans="2:13" x14ac:dyDescent="0.25">
      <c r="B573" s="19"/>
      <c r="C573" s="19"/>
      <c r="D573" s="19"/>
      <c r="E573" s="364"/>
      <c r="F573" s="388"/>
      <c r="G573" s="19"/>
      <c r="H573" s="19"/>
      <c r="I573" s="19"/>
      <c r="J573" s="19"/>
      <c r="K573" s="19"/>
      <c r="L573" s="385"/>
      <c r="M573" s="19"/>
    </row>
    <row r="574" spans="2:13" x14ac:dyDescent="0.25">
      <c r="B574" s="19"/>
      <c r="C574" s="19"/>
      <c r="D574" s="19"/>
      <c r="E574" s="364"/>
      <c r="F574" s="388"/>
      <c r="G574" s="19"/>
      <c r="H574" s="19"/>
      <c r="I574" s="19"/>
      <c r="J574" s="19"/>
      <c r="K574" s="19"/>
      <c r="L574" s="385"/>
      <c r="M574" s="19"/>
    </row>
    <row r="575" spans="2:13" x14ac:dyDescent="0.25">
      <c r="B575" s="19"/>
      <c r="C575" s="19"/>
      <c r="D575" s="19"/>
      <c r="E575" s="364"/>
      <c r="F575" s="388"/>
      <c r="G575" s="19"/>
      <c r="H575" s="19"/>
      <c r="I575" s="19"/>
      <c r="J575" s="19"/>
      <c r="K575" s="19"/>
      <c r="L575" s="385"/>
      <c r="M575" s="19"/>
    </row>
    <row r="576" spans="2:13" x14ac:dyDescent="0.25">
      <c r="B576" s="19"/>
      <c r="C576" s="19"/>
      <c r="D576" s="19"/>
      <c r="E576" s="364"/>
      <c r="F576" s="388"/>
      <c r="G576" s="19"/>
      <c r="H576" s="19"/>
      <c r="I576" s="19"/>
      <c r="J576" s="19"/>
      <c r="K576" s="19"/>
      <c r="L576" s="385"/>
      <c r="M576" s="19"/>
    </row>
    <row r="577" spans="2:13" x14ac:dyDescent="0.25">
      <c r="B577" s="19"/>
      <c r="C577" s="19"/>
      <c r="D577" s="19"/>
      <c r="E577" s="364"/>
      <c r="F577" s="388"/>
      <c r="G577" s="19"/>
      <c r="H577" s="19"/>
      <c r="I577" s="19"/>
      <c r="J577" s="19"/>
      <c r="K577" s="19"/>
      <c r="L577" s="385"/>
      <c r="M577" s="19"/>
    </row>
    <row r="578" spans="2:13" x14ac:dyDescent="0.25">
      <c r="B578" s="19"/>
      <c r="C578" s="19"/>
      <c r="D578" s="19"/>
      <c r="E578" s="364"/>
      <c r="F578" s="388"/>
      <c r="G578" s="19"/>
      <c r="H578" s="19"/>
      <c r="I578" s="19"/>
      <c r="J578" s="19"/>
      <c r="K578" s="19"/>
      <c r="L578" s="385"/>
      <c r="M578" s="19"/>
    </row>
    <row r="579" spans="2:13" x14ac:dyDescent="0.25">
      <c r="B579" s="19"/>
      <c r="C579" s="19"/>
      <c r="D579" s="19"/>
      <c r="E579" s="364"/>
      <c r="F579" s="388"/>
      <c r="G579" s="19"/>
      <c r="H579" s="19"/>
      <c r="I579" s="19"/>
      <c r="J579" s="19"/>
      <c r="K579" s="19"/>
      <c r="L579" s="385"/>
      <c r="M579" s="19"/>
    </row>
    <row r="580" spans="2:13" x14ac:dyDescent="0.25">
      <c r="B580" s="19"/>
      <c r="C580" s="19"/>
      <c r="D580" s="19"/>
      <c r="E580" s="364"/>
      <c r="F580" s="388"/>
      <c r="G580" s="19"/>
      <c r="H580" s="19"/>
      <c r="I580" s="19"/>
      <c r="J580" s="19"/>
      <c r="K580" s="19"/>
      <c r="L580" s="385"/>
      <c r="M580" s="19"/>
    </row>
    <row r="581" spans="2:13" x14ac:dyDescent="0.25">
      <c r="B581" s="19"/>
      <c r="C581" s="19"/>
      <c r="D581" s="19"/>
      <c r="E581" s="364"/>
      <c r="F581" s="388"/>
      <c r="G581" s="19"/>
      <c r="H581" s="19"/>
      <c r="I581" s="19"/>
      <c r="J581" s="19"/>
      <c r="K581" s="19"/>
      <c r="L581" s="385"/>
      <c r="M581" s="19"/>
    </row>
    <row r="582" spans="2:13" x14ac:dyDescent="0.25">
      <c r="B582" s="19"/>
      <c r="C582" s="19"/>
      <c r="D582" s="19"/>
      <c r="E582" s="364"/>
      <c r="F582" s="388"/>
      <c r="G582" s="19"/>
      <c r="H582" s="19"/>
      <c r="I582" s="19"/>
      <c r="J582" s="19"/>
      <c r="K582" s="19"/>
      <c r="L582" s="385"/>
      <c r="M582" s="19"/>
    </row>
    <row r="583" spans="2:13" x14ac:dyDescent="0.25">
      <c r="B583" s="19"/>
      <c r="C583" s="19"/>
      <c r="D583" s="19"/>
      <c r="E583" s="364"/>
      <c r="F583" s="388"/>
      <c r="G583" s="19"/>
      <c r="H583" s="19"/>
      <c r="I583" s="19"/>
      <c r="J583" s="19"/>
      <c r="K583" s="19"/>
      <c r="L583" s="385"/>
      <c r="M583" s="19"/>
    </row>
    <row r="584" spans="2:13" x14ac:dyDescent="0.25">
      <c r="B584" s="19"/>
      <c r="C584" s="19"/>
      <c r="D584" s="19"/>
      <c r="E584" s="364"/>
      <c r="F584" s="388"/>
      <c r="G584" s="19"/>
      <c r="H584" s="19"/>
      <c r="I584" s="19"/>
      <c r="J584" s="19"/>
      <c r="K584" s="19"/>
      <c r="L584" s="385"/>
      <c r="M584" s="19"/>
    </row>
    <row r="585" spans="2:13" x14ac:dyDescent="0.25">
      <c r="B585" s="19"/>
      <c r="C585" s="19"/>
      <c r="D585" s="19"/>
      <c r="E585" s="364"/>
      <c r="F585" s="388"/>
      <c r="G585" s="19"/>
      <c r="H585" s="19"/>
      <c r="I585" s="19"/>
      <c r="J585" s="19"/>
      <c r="K585" s="19"/>
      <c r="L585" s="385"/>
      <c r="M585" s="19"/>
    </row>
    <row r="586" spans="2:13" x14ac:dyDescent="0.25">
      <c r="B586" s="19"/>
      <c r="C586" s="19"/>
      <c r="D586" s="19"/>
      <c r="E586" s="364"/>
      <c r="F586" s="388"/>
      <c r="G586" s="19"/>
      <c r="H586" s="19"/>
      <c r="I586" s="19"/>
      <c r="J586" s="19"/>
      <c r="K586" s="19"/>
      <c r="L586" s="385"/>
      <c r="M586" s="19"/>
    </row>
    <row r="587" spans="2:13" x14ac:dyDescent="0.25">
      <c r="B587" s="19"/>
      <c r="C587" s="19"/>
      <c r="D587" s="19"/>
      <c r="E587" s="364"/>
      <c r="F587" s="388"/>
      <c r="G587" s="19"/>
      <c r="H587" s="19"/>
      <c r="I587" s="19"/>
      <c r="J587" s="19"/>
      <c r="K587" s="19"/>
      <c r="L587" s="385"/>
      <c r="M587" s="19"/>
    </row>
    <row r="588" spans="2:13" x14ac:dyDescent="0.25">
      <c r="B588" s="19"/>
      <c r="C588" s="19"/>
      <c r="D588" s="19"/>
      <c r="E588" s="364"/>
      <c r="F588" s="388"/>
      <c r="G588" s="19"/>
      <c r="H588" s="19"/>
      <c r="I588" s="19"/>
      <c r="J588" s="19"/>
      <c r="K588" s="19"/>
      <c r="L588" s="385"/>
      <c r="M588" s="19"/>
    </row>
    <row r="589" spans="2:13" x14ac:dyDescent="0.25">
      <c r="B589" s="19"/>
      <c r="C589" s="19"/>
      <c r="D589" s="19"/>
      <c r="E589" s="364"/>
      <c r="F589" s="388"/>
      <c r="G589" s="19"/>
      <c r="H589" s="19"/>
      <c r="I589" s="19"/>
      <c r="J589" s="19"/>
      <c r="K589" s="19"/>
      <c r="L589" s="385"/>
      <c r="M589" s="19"/>
    </row>
    <row r="590" spans="2:13" x14ac:dyDescent="0.25">
      <c r="B590" s="19"/>
      <c r="C590" s="19"/>
      <c r="D590" s="19"/>
      <c r="E590" s="364"/>
      <c r="F590" s="388"/>
      <c r="G590" s="19"/>
      <c r="H590" s="19"/>
      <c r="I590" s="19"/>
      <c r="J590" s="19"/>
      <c r="K590" s="19"/>
      <c r="L590" s="385"/>
      <c r="M590" s="19"/>
    </row>
    <row r="591" spans="2:13" x14ac:dyDescent="0.25">
      <c r="B591" s="19"/>
      <c r="C591" s="19"/>
      <c r="D591" s="19"/>
      <c r="E591" s="364"/>
      <c r="F591" s="388"/>
      <c r="G591" s="19"/>
      <c r="H591" s="19"/>
      <c r="I591" s="19"/>
      <c r="J591" s="19"/>
      <c r="K591" s="19"/>
      <c r="L591" s="385"/>
      <c r="M591" s="19"/>
    </row>
    <row r="592" spans="2:13" x14ac:dyDescent="0.25">
      <c r="B592" s="19"/>
      <c r="C592" s="19"/>
      <c r="D592" s="19"/>
      <c r="E592" s="364"/>
      <c r="F592" s="388"/>
      <c r="G592" s="19"/>
      <c r="H592" s="19"/>
      <c r="I592" s="19"/>
      <c r="J592" s="19"/>
      <c r="K592" s="19"/>
      <c r="L592" s="385"/>
      <c r="M592" s="19"/>
    </row>
    <row r="593" spans="2:13" x14ac:dyDescent="0.25">
      <c r="B593" s="19"/>
      <c r="C593" s="19"/>
      <c r="D593" s="19"/>
      <c r="E593" s="364"/>
      <c r="F593" s="388"/>
      <c r="G593" s="19"/>
      <c r="H593" s="19"/>
      <c r="I593" s="19"/>
      <c r="J593" s="19"/>
      <c r="K593" s="19"/>
      <c r="L593" s="385"/>
      <c r="M593" s="19"/>
    </row>
    <row r="594" spans="2:13" x14ac:dyDescent="0.25">
      <c r="B594" s="19"/>
      <c r="C594" s="19"/>
      <c r="D594" s="19"/>
      <c r="E594" s="364"/>
      <c r="F594" s="388"/>
      <c r="G594" s="19"/>
      <c r="H594" s="19"/>
      <c r="I594" s="19"/>
      <c r="J594" s="19"/>
      <c r="K594" s="19"/>
      <c r="L594" s="385"/>
      <c r="M594" s="19"/>
    </row>
    <row r="595" spans="2:13" x14ac:dyDescent="0.25">
      <c r="B595" s="19"/>
      <c r="C595" s="19"/>
      <c r="D595" s="19"/>
      <c r="E595" s="364"/>
      <c r="F595" s="388"/>
      <c r="G595" s="19"/>
      <c r="H595" s="19"/>
      <c r="I595" s="19"/>
      <c r="J595" s="19"/>
      <c r="K595" s="19"/>
      <c r="L595" s="385"/>
      <c r="M595" s="19"/>
    </row>
    <row r="596" spans="2:13" x14ac:dyDescent="0.25">
      <c r="B596" s="19"/>
      <c r="C596" s="19"/>
      <c r="D596" s="19"/>
      <c r="E596" s="364"/>
      <c r="F596" s="388"/>
      <c r="G596" s="19"/>
      <c r="H596" s="19"/>
      <c r="I596" s="19"/>
      <c r="J596" s="19"/>
      <c r="K596" s="19"/>
      <c r="L596" s="385"/>
      <c r="M596" s="19"/>
    </row>
    <row r="597" spans="2:13" x14ac:dyDescent="0.25">
      <c r="B597" s="19"/>
      <c r="C597" s="19"/>
      <c r="D597" s="19"/>
      <c r="E597" s="364"/>
      <c r="F597" s="388"/>
      <c r="G597" s="19"/>
      <c r="H597" s="19"/>
      <c r="I597" s="19"/>
      <c r="J597" s="19"/>
      <c r="K597" s="19"/>
      <c r="L597" s="385"/>
      <c r="M597" s="19"/>
    </row>
    <row r="598" spans="2:13" x14ac:dyDescent="0.25">
      <c r="B598" s="19"/>
      <c r="C598" s="19"/>
      <c r="D598" s="19"/>
      <c r="E598" s="364"/>
      <c r="F598" s="388"/>
      <c r="G598" s="19"/>
      <c r="H598" s="19"/>
      <c r="I598" s="19"/>
      <c r="J598" s="19"/>
      <c r="K598" s="19"/>
      <c r="L598" s="385"/>
      <c r="M598" s="19"/>
    </row>
    <row r="599" spans="2:13" x14ac:dyDescent="0.25">
      <c r="B599" s="19"/>
      <c r="C599" s="19"/>
      <c r="D599" s="19"/>
      <c r="E599" s="364"/>
      <c r="F599" s="388"/>
      <c r="G599" s="19"/>
      <c r="H599" s="19"/>
      <c r="I599" s="19"/>
      <c r="J599" s="19"/>
      <c r="K599" s="19"/>
      <c r="L599" s="385"/>
      <c r="M599" s="19"/>
    </row>
    <row r="600" spans="2:13" x14ac:dyDescent="0.25">
      <c r="B600" s="19"/>
      <c r="C600" s="19"/>
      <c r="D600" s="19"/>
      <c r="E600" s="364"/>
      <c r="F600" s="388"/>
      <c r="G600" s="19"/>
      <c r="H600" s="19"/>
      <c r="I600" s="19"/>
      <c r="J600" s="19"/>
      <c r="K600" s="19"/>
      <c r="L600" s="385"/>
      <c r="M600" s="19"/>
    </row>
    <row r="601" spans="2:13" x14ac:dyDescent="0.25">
      <c r="B601" s="19"/>
      <c r="C601" s="19"/>
      <c r="D601" s="19"/>
      <c r="E601" s="364"/>
      <c r="F601" s="388"/>
      <c r="G601" s="19"/>
      <c r="H601" s="19"/>
      <c r="I601" s="19"/>
      <c r="J601" s="19"/>
      <c r="K601" s="19"/>
      <c r="L601" s="385"/>
      <c r="M601" s="19"/>
    </row>
    <row r="602" spans="2:13" x14ac:dyDescent="0.25">
      <c r="B602" s="19"/>
      <c r="C602" s="19"/>
      <c r="D602" s="19"/>
      <c r="E602" s="364"/>
      <c r="F602" s="388"/>
      <c r="G602" s="19"/>
      <c r="H602" s="19"/>
      <c r="I602" s="19"/>
      <c r="J602" s="19"/>
      <c r="K602" s="19"/>
      <c r="L602" s="385"/>
      <c r="M602" s="19"/>
    </row>
    <row r="603" spans="2:13" x14ac:dyDescent="0.25">
      <c r="B603" s="19"/>
      <c r="C603" s="19"/>
      <c r="D603" s="19"/>
      <c r="E603" s="364"/>
      <c r="F603" s="388"/>
      <c r="G603" s="19"/>
      <c r="H603" s="19"/>
      <c r="I603" s="19"/>
      <c r="J603" s="19"/>
      <c r="K603" s="19"/>
      <c r="L603" s="385"/>
      <c r="M603" s="19"/>
    </row>
    <row r="604" spans="2:13" x14ac:dyDescent="0.25">
      <c r="B604" s="19"/>
      <c r="C604" s="19"/>
      <c r="D604" s="19"/>
      <c r="E604" s="364"/>
      <c r="F604" s="388"/>
      <c r="G604" s="19"/>
      <c r="H604" s="19"/>
      <c r="I604" s="19"/>
      <c r="J604" s="19"/>
      <c r="K604" s="19"/>
      <c r="L604" s="385"/>
      <c r="M604" s="19"/>
    </row>
    <row r="605" spans="2:13" x14ac:dyDescent="0.25">
      <c r="B605" s="19"/>
      <c r="C605" s="19"/>
      <c r="D605" s="19"/>
      <c r="E605" s="364"/>
      <c r="F605" s="388"/>
      <c r="G605" s="19"/>
      <c r="H605" s="19"/>
      <c r="I605" s="19"/>
      <c r="J605" s="19"/>
      <c r="K605" s="19"/>
      <c r="L605" s="385"/>
      <c r="M605" s="19"/>
    </row>
    <row r="606" spans="2:13" x14ac:dyDescent="0.25">
      <c r="B606" s="19"/>
      <c r="C606" s="19"/>
      <c r="D606" s="19"/>
      <c r="E606" s="364"/>
      <c r="F606" s="388"/>
      <c r="G606" s="19"/>
      <c r="H606" s="19"/>
      <c r="I606" s="19"/>
      <c r="J606" s="19"/>
      <c r="K606" s="19"/>
      <c r="L606" s="385"/>
      <c r="M606" s="19"/>
    </row>
    <row r="607" spans="2:13" x14ac:dyDescent="0.25">
      <c r="B607" s="19"/>
      <c r="C607" s="19"/>
      <c r="D607" s="19"/>
      <c r="E607" s="364"/>
      <c r="F607" s="388"/>
      <c r="G607" s="19"/>
      <c r="H607" s="19"/>
      <c r="I607" s="19"/>
      <c r="J607" s="19"/>
      <c r="K607" s="19"/>
      <c r="L607" s="385"/>
      <c r="M607" s="19"/>
    </row>
    <row r="608" spans="2:13" x14ac:dyDescent="0.25">
      <c r="B608" s="19"/>
      <c r="C608" s="19"/>
      <c r="D608" s="19"/>
      <c r="E608" s="364"/>
      <c r="F608" s="388"/>
      <c r="G608" s="19"/>
      <c r="H608" s="19"/>
      <c r="I608" s="19"/>
      <c r="J608" s="19"/>
      <c r="K608" s="19"/>
      <c r="L608" s="385"/>
      <c r="M608" s="19"/>
    </row>
    <row r="609" spans="2:13" x14ac:dyDescent="0.25">
      <c r="B609" s="19"/>
      <c r="C609" s="19"/>
      <c r="D609" s="19"/>
      <c r="E609" s="364"/>
      <c r="F609" s="388"/>
      <c r="G609" s="19"/>
      <c r="H609" s="19"/>
      <c r="I609" s="19"/>
      <c r="J609" s="19"/>
      <c r="K609" s="19"/>
      <c r="L609" s="385"/>
      <c r="M609" s="19"/>
    </row>
    <row r="610" spans="2:13" x14ac:dyDescent="0.25">
      <c r="B610" s="19"/>
      <c r="C610" s="19"/>
      <c r="D610" s="19"/>
      <c r="E610" s="364"/>
      <c r="F610" s="388"/>
      <c r="G610" s="19"/>
      <c r="H610" s="19"/>
      <c r="I610" s="19"/>
      <c r="J610" s="19"/>
      <c r="K610" s="19"/>
      <c r="L610" s="385"/>
      <c r="M610" s="19"/>
    </row>
    <row r="611" spans="2:13" x14ac:dyDescent="0.25">
      <c r="B611" s="19"/>
      <c r="C611" s="19"/>
      <c r="D611" s="19"/>
      <c r="E611" s="364"/>
      <c r="F611" s="388"/>
      <c r="G611" s="19"/>
      <c r="H611" s="19"/>
      <c r="I611" s="19"/>
      <c r="J611" s="19"/>
      <c r="K611" s="19"/>
      <c r="L611" s="385"/>
      <c r="M611" s="19"/>
    </row>
    <row r="612" spans="2:13" x14ac:dyDescent="0.25">
      <c r="B612" s="19"/>
      <c r="C612" s="19"/>
      <c r="D612" s="19"/>
      <c r="E612" s="364"/>
      <c r="F612" s="388"/>
      <c r="G612" s="19"/>
      <c r="H612" s="19"/>
      <c r="I612" s="19"/>
      <c r="J612" s="19"/>
      <c r="K612" s="19"/>
      <c r="L612" s="385"/>
      <c r="M612" s="19"/>
    </row>
    <row r="613" spans="2:13" x14ac:dyDescent="0.25">
      <c r="B613" s="19"/>
      <c r="C613" s="19"/>
      <c r="D613" s="19"/>
      <c r="E613" s="364"/>
      <c r="F613" s="388"/>
      <c r="G613" s="19"/>
      <c r="H613" s="19"/>
      <c r="I613" s="19"/>
      <c r="J613" s="19"/>
      <c r="K613" s="19"/>
      <c r="L613" s="385"/>
      <c r="M613" s="19"/>
    </row>
    <row r="614" spans="2:13" x14ac:dyDescent="0.25">
      <c r="B614" s="19"/>
      <c r="C614" s="19"/>
      <c r="D614" s="19"/>
      <c r="E614" s="364"/>
      <c r="F614" s="388"/>
      <c r="G614" s="19"/>
      <c r="H614" s="19"/>
      <c r="I614" s="19"/>
      <c r="J614" s="19"/>
      <c r="K614" s="19"/>
      <c r="L614" s="385"/>
      <c r="M614" s="19"/>
    </row>
    <row r="615" spans="2:13" x14ac:dyDescent="0.25">
      <c r="B615" s="19"/>
      <c r="C615" s="19"/>
      <c r="D615" s="19"/>
      <c r="E615" s="364"/>
      <c r="F615" s="388"/>
      <c r="G615" s="19"/>
      <c r="H615" s="19"/>
      <c r="I615" s="19"/>
      <c r="J615" s="19"/>
      <c r="K615" s="19"/>
      <c r="L615" s="385"/>
      <c r="M615" s="19"/>
    </row>
    <row r="616" spans="2:13" x14ac:dyDescent="0.25">
      <c r="B616" s="19"/>
      <c r="C616" s="19"/>
      <c r="D616" s="19"/>
      <c r="E616" s="364"/>
      <c r="F616" s="388"/>
      <c r="G616" s="19"/>
      <c r="H616" s="19"/>
      <c r="I616" s="19"/>
      <c r="J616" s="19"/>
      <c r="K616" s="19"/>
      <c r="L616" s="385"/>
      <c r="M616" s="19"/>
    </row>
    <row r="617" spans="2:13" x14ac:dyDescent="0.25">
      <c r="B617" s="19"/>
      <c r="C617" s="19"/>
      <c r="D617" s="19"/>
      <c r="E617" s="364"/>
      <c r="F617" s="388"/>
      <c r="G617" s="19"/>
      <c r="H617" s="19"/>
      <c r="I617" s="19"/>
      <c r="J617" s="19"/>
      <c r="K617" s="19"/>
      <c r="L617" s="385"/>
      <c r="M617" s="19"/>
    </row>
    <row r="618" spans="2:13" x14ac:dyDescent="0.25">
      <c r="B618" s="19"/>
      <c r="C618" s="19"/>
      <c r="D618" s="19"/>
      <c r="E618" s="364"/>
      <c r="F618" s="388"/>
      <c r="G618" s="19"/>
      <c r="H618" s="19"/>
      <c r="I618" s="19"/>
      <c r="J618" s="19"/>
      <c r="K618" s="19"/>
      <c r="L618" s="385"/>
      <c r="M618" s="19"/>
    </row>
    <row r="619" spans="2:13" x14ac:dyDescent="0.25">
      <c r="B619" s="19"/>
      <c r="C619" s="19"/>
      <c r="D619" s="19"/>
      <c r="E619" s="364"/>
      <c r="F619" s="388"/>
      <c r="G619" s="19"/>
      <c r="H619" s="19"/>
      <c r="I619" s="19"/>
      <c r="J619" s="19"/>
      <c r="K619" s="19"/>
      <c r="L619" s="385"/>
      <c r="M619" s="19"/>
    </row>
    <row r="620" spans="2:13" x14ac:dyDescent="0.25">
      <c r="B620" s="19"/>
      <c r="C620" s="19"/>
      <c r="D620" s="19"/>
      <c r="E620" s="364"/>
      <c r="F620" s="388"/>
      <c r="G620" s="19"/>
      <c r="H620" s="19"/>
      <c r="I620" s="19"/>
      <c r="J620" s="19"/>
      <c r="K620" s="19"/>
      <c r="L620" s="385"/>
      <c r="M620" s="19"/>
    </row>
    <row r="621" spans="2:13" x14ac:dyDescent="0.25">
      <c r="B621" s="19"/>
      <c r="C621" s="19"/>
      <c r="D621" s="19"/>
      <c r="E621" s="364"/>
      <c r="F621" s="388"/>
      <c r="G621" s="19"/>
      <c r="H621" s="19"/>
      <c r="I621" s="19"/>
      <c r="J621" s="19"/>
      <c r="K621" s="19"/>
      <c r="L621" s="385"/>
      <c r="M621" s="19"/>
    </row>
    <row r="622" spans="2:13" x14ac:dyDescent="0.25">
      <c r="B622" s="19"/>
      <c r="C622" s="19"/>
      <c r="D622" s="19"/>
      <c r="E622" s="364"/>
      <c r="F622" s="388"/>
      <c r="G622" s="19"/>
      <c r="H622" s="19"/>
      <c r="I622" s="19"/>
      <c r="J622" s="19"/>
      <c r="K622" s="19"/>
      <c r="L622" s="385"/>
      <c r="M622" s="19"/>
    </row>
    <row r="623" spans="2:13" x14ac:dyDescent="0.25">
      <c r="B623" s="19"/>
      <c r="C623" s="19"/>
      <c r="D623" s="19"/>
      <c r="E623" s="364"/>
      <c r="F623" s="388"/>
      <c r="G623" s="19"/>
      <c r="H623" s="19"/>
      <c r="I623" s="19"/>
      <c r="J623" s="19"/>
      <c r="K623" s="19"/>
      <c r="L623" s="385"/>
      <c r="M623" s="19"/>
    </row>
    <row r="624" spans="2:13" x14ac:dyDescent="0.25">
      <c r="B624" s="19"/>
      <c r="C624" s="19"/>
      <c r="D624" s="19"/>
      <c r="E624" s="364"/>
      <c r="F624" s="388"/>
      <c r="G624" s="19"/>
      <c r="H624" s="19"/>
      <c r="I624" s="19"/>
      <c r="J624" s="19"/>
      <c r="K624" s="19"/>
      <c r="L624" s="385"/>
      <c r="M624" s="19"/>
    </row>
    <row r="625" spans="2:13" x14ac:dyDescent="0.25">
      <c r="B625" s="19"/>
      <c r="C625" s="19"/>
      <c r="D625" s="19"/>
      <c r="E625" s="364"/>
      <c r="F625" s="388"/>
      <c r="G625" s="19"/>
      <c r="H625" s="19"/>
      <c r="I625" s="19"/>
      <c r="J625" s="19"/>
      <c r="K625" s="19"/>
      <c r="L625" s="385"/>
      <c r="M625" s="19"/>
    </row>
    <row r="626" spans="2:13" x14ac:dyDescent="0.25">
      <c r="B626" s="19"/>
      <c r="C626" s="19"/>
      <c r="D626" s="19"/>
      <c r="E626" s="364"/>
      <c r="F626" s="388"/>
      <c r="G626" s="19"/>
      <c r="H626" s="19"/>
      <c r="I626" s="19"/>
      <c r="J626" s="19"/>
      <c r="K626" s="19"/>
      <c r="L626" s="385"/>
      <c r="M626" s="19"/>
    </row>
    <row r="627" spans="2:13" x14ac:dyDescent="0.25">
      <c r="B627" s="19"/>
      <c r="C627" s="19"/>
      <c r="D627" s="19"/>
      <c r="E627" s="364"/>
      <c r="F627" s="388"/>
      <c r="G627" s="19"/>
      <c r="H627" s="19"/>
      <c r="I627" s="19"/>
      <c r="J627" s="19"/>
      <c r="K627" s="19"/>
      <c r="L627" s="385"/>
      <c r="M627" s="19"/>
    </row>
    <row r="628" spans="2:13" x14ac:dyDescent="0.25">
      <c r="B628" s="19"/>
      <c r="C628" s="19"/>
      <c r="D628" s="19"/>
      <c r="E628" s="364"/>
      <c r="F628" s="388"/>
      <c r="G628" s="19"/>
      <c r="H628" s="19"/>
      <c r="I628" s="19"/>
      <c r="J628" s="19"/>
      <c r="K628" s="19"/>
      <c r="L628" s="385"/>
      <c r="M628" s="19"/>
    </row>
    <row r="629" spans="2:13" x14ac:dyDescent="0.25">
      <c r="B629" s="19"/>
      <c r="C629" s="19"/>
      <c r="D629" s="19"/>
      <c r="E629" s="364"/>
      <c r="F629" s="388"/>
      <c r="G629" s="19"/>
      <c r="H629" s="19"/>
      <c r="I629" s="19"/>
      <c r="J629" s="19"/>
      <c r="K629" s="19"/>
      <c r="L629" s="385"/>
      <c r="M629" s="19"/>
    </row>
    <row r="630" spans="2:13" x14ac:dyDescent="0.25">
      <c r="B630" s="19"/>
      <c r="C630" s="19"/>
      <c r="D630" s="19"/>
      <c r="E630" s="364"/>
      <c r="F630" s="388"/>
      <c r="G630" s="19"/>
      <c r="H630" s="19"/>
      <c r="I630" s="19"/>
      <c r="J630" s="19"/>
      <c r="K630" s="19"/>
      <c r="L630" s="385"/>
      <c r="M630" s="19"/>
    </row>
    <row r="631" spans="2:13" x14ac:dyDescent="0.25">
      <c r="B631" s="19"/>
      <c r="C631" s="19"/>
      <c r="D631" s="19"/>
      <c r="E631" s="364"/>
      <c r="F631" s="388"/>
      <c r="G631" s="19"/>
      <c r="H631" s="19"/>
      <c r="I631" s="19"/>
      <c r="J631" s="19"/>
      <c r="K631" s="19"/>
      <c r="L631" s="385"/>
      <c r="M631" s="19"/>
    </row>
    <row r="632" spans="2:13" x14ac:dyDescent="0.25">
      <c r="B632" s="19"/>
      <c r="C632" s="19"/>
      <c r="D632" s="19"/>
      <c r="E632" s="364"/>
      <c r="F632" s="388"/>
      <c r="G632" s="19"/>
      <c r="H632" s="19"/>
      <c r="I632" s="19"/>
      <c r="J632" s="19"/>
      <c r="K632" s="19"/>
      <c r="L632" s="385"/>
      <c r="M632" s="19"/>
    </row>
    <row r="633" spans="2:13" x14ac:dyDescent="0.25">
      <c r="B633" s="19"/>
      <c r="C633" s="19"/>
      <c r="D633" s="19"/>
      <c r="E633" s="364"/>
      <c r="F633" s="388"/>
      <c r="G633" s="19"/>
      <c r="H633" s="19"/>
      <c r="I633" s="19"/>
      <c r="J633" s="19"/>
      <c r="K633" s="19"/>
      <c r="L633" s="385"/>
      <c r="M633" s="19"/>
    </row>
    <row r="634" spans="2:13" x14ac:dyDescent="0.25">
      <c r="B634" s="19"/>
      <c r="C634" s="19"/>
      <c r="D634" s="19"/>
      <c r="E634" s="364"/>
      <c r="F634" s="388"/>
      <c r="G634" s="19"/>
      <c r="H634" s="19"/>
      <c r="I634" s="19"/>
      <c r="J634" s="19"/>
      <c r="K634" s="19"/>
      <c r="L634" s="385"/>
      <c r="M634" s="19"/>
    </row>
    <row r="635" spans="2:13" x14ac:dyDescent="0.25">
      <c r="B635" s="19"/>
      <c r="C635" s="19"/>
      <c r="D635" s="19"/>
      <c r="E635" s="364"/>
      <c r="F635" s="388"/>
      <c r="G635" s="19"/>
      <c r="H635" s="19"/>
      <c r="I635" s="19"/>
      <c r="J635" s="19"/>
      <c r="K635" s="19"/>
      <c r="L635" s="385"/>
      <c r="M635" s="19"/>
    </row>
    <row r="636" spans="2:13" x14ac:dyDescent="0.25">
      <c r="B636" s="19"/>
      <c r="C636" s="19"/>
      <c r="D636" s="19"/>
      <c r="E636" s="364"/>
      <c r="F636" s="388"/>
      <c r="G636" s="19"/>
      <c r="H636" s="19"/>
      <c r="I636" s="19"/>
      <c r="J636" s="19"/>
      <c r="K636" s="19"/>
      <c r="L636" s="385"/>
      <c r="M636" s="19"/>
    </row>
    <row r="637" spans="2:13" x14ac:dyDescent="0.25">
      <c r="B637" s="19"/>
      <c r="C637" s="19"/>
      <c r="D637" s="19"/>
      <c r="E637" s="364"/>
      <c r="F637" s="388"/>
      <c r="G637" s="19"/>
      <c r="H637" s="19"/>
      <c r="I637" s="19"/>
      <c r="J637" s="19"/>
      <c r="K637" s="19"/>
      <c r="L637" s="385"/>
      <c r="M637" s="19"/>
    </row>
    <row r="638" spans="2:13" x14ac:dyDescent="0.25">
      <c r="B638" s="19"/>
      <c r="C638" s="19"/>
      <c r="D638" s="19"/>
      <c r="E638" s="364"/>
      <c r="F638" s="388"/>
      <c r="G638" s="19"/>
      <c r="H638" s="19"/>
      <c r="I638" s="19"/>
      <c r="J638" s="19"/>
      <c r="K638" s="19"/>
      <c r="L638" s="385"/>
      <c r="M638" s="19"/>
    </row>
    <row r="639" spans="2:13" x14ac:dyDescent="0.25">
      <c r="B639" s="19"/>
      <c r="C639" s="19"/>
      <c r="D639" s="19"/>
      <c r="E639" s="364"/>
      <c r="F639" s="388"/>
      <c r="G639" s="19"/>
      <c r="H639" s="19"/>
      <c r="I639" s="19"/>
      <c r="J639" s="19"/>
      <c r="K639" s="19"/>
      <c r="L639" s="385"/>
      <c r="M639" s="19"/>
    </row>
    <row r="640" spans="2:13" x14ac:dyDescent="0.25">
      <c r="B640" s="19"/>
      <c r="C640" s="19"/>
      <c r="D640" s="19"/>
      <c r="E640" s="364"/>
      <c r="F640" s="388"/>
      <c r="G640" s="19"/>
      <c r="H640" s="19"/>
      <c r="I640" s="19"/>
      <c r="J640" s="19"/>
      <c r="K640" s="19"/>
      <c r="L640" s="385"/>
      <c r="M640" s="19"/>
    </row>
    <row r="641" spans="2:13" x14ac:dyDescent="0.25">
      <c r="B641" s="19"/>
      <c r="C641" s="19"/>
      <c r="D641" s="19"/>
      <c r="E641" s="364"/>
      <c r="F641" s="388"/>
      <c r="G641" s="19"/>
      <c r="H641" s="19"/>
      <c r="I641" s="19"/>
      <c r="J641" s="19"/>
      <c r="K641" s="19"/>
      <c r="L641" s="385"/>
      <c r="M641" s="19"/>
    </row>
    <row r="642" spans="2:13" x14ac:dyDescent="0.25">
      <c r="B642" s="19"/>
      <c r="C642" s="19"/>
      <c r="D642" s="19"/>
      <c r="E642" s="364"/>
      <c r="F642" s="388"/>
      <c r="G642" s="19"/>
      <c r="H642" s="19"/>
      <c r="I642" s="19"/>
      <c r="J642" s="19"/>
      <c r="K642" s="19"/>
      <c r="L642" s="385"/>
      <c r="M642" s="19"/>
    </row>
    <row r="643" spans="2:13" x14ac:dyDescent="0.25">
      <c r="B643" s="19"/>
      <c r="C643" s="19"/>
      <c r="D643" s="19"/>
      <c r="E643" s="364"/>
      <c r="F643" s="388"/>
      <c r="G643" s="19"/>
      <c r="H643" s="19"/>
      <c r="I643" s="19"/>
      <c r="J643" s="19"/>
      <c r="K643" s="19"/>
      <c r="L643" s="385"/>
      <c r="M643" s="19"/>
    </row>
    <row r="644" spans="2:13" x14ac:dyDescent="0.25">
      <c r="B644" s="19"/>
      <c r="C644" s="19"/>
      <c r="D644" s="19"/>
      <c r="E644" s="364"/>
      <c r="F644" s="388"/>
      <c r="G644" s="19"/>
      <c r="H644" s="19"/>
      <c r="I644" s="19"/>
      <c r="J644" s="19"/>
      <c r="K644" s="19"/>
      <c r="L644" s="385"/>
      <c r="M644" s="19"/>
    </row>
    <row r="645" spans="2:13" x14ac:dyDescent="0.25">
      <c r="B645" s="19"/>
      <c r="C645" s="19"/>
      <c r="D645" s="19"/>
      <c r="E645" s="364"/>
      <c r="F645" s="388"/>
      <c r="G645" s="19"/>
      <c r="H645" s="19"/>
      <c r="I645" s="19"/>
      <c r="J645" s="19"/>
      <c r="K645" s="19"/>
      <c r="L645" s="385"/>
      <c r="M645" s="19"/>
    </row>
    <row r="646" spans="2:13" x14ac:dyDescent="0.25">
      <c r="B646" s="19"/>
      <c r="C646" s="19"/>
      <c r="D646" s="19"/>
      <c r="E646" s="364"/>
      <c r="F646" s="388"/>
      <c r="G646" s="19"/>
      <c r="H646" s="19"/>
      <c r="I646" s="19"/>
      <c r="J646" s="19"/>
      <c r="K646" s="19"/>
      <c r="L646" s="385"/>
      <c r="M646" s="19"/>
    </row>
    <row r="647" spans="2:13" x14ac:dyDescent="0.25">
      <c r="B647" s="19"/>
      <c r="C647" s="19"/>
      <c r="D647" s="19"/>
      <c r="E647" s="364"/>
      <c r="F647" s="388"/>
      <c r="G647" s="19"/>
      <c r="H647" s="19"/>
      <c r="I647" s="19"/>
      <c r="J647" s="19"/>
      <c r="K647" s="19"/>
      <c r="L647" s="385"/>
      <c r="M647" s="19"/>
    </row>
    <row r="648" spans="2:13" x14ac:dyDescent="0.25">
      <c r="B648" s="19"/>
      <c r="C648" s="19"/>
      <c r="D648" s="19"/>
      <c r="E648" s="364"/>
      <c r="F648" s="388"/>
      <c r="G648" s="19"/>
      <c r="H648" s="19"/>
      <c r="I648" s="19"/>
      <c r="J648" s="19"/>
      <c r="K648" s="19"/>
      <c r="L648" s="385"/>
      <c r="M648" s="19"/>
    </row>
    <row r="649" spans="2:13" x14ac:dyDescent="0.25">
      <c r="B649" s="19"/>
      <c r="C649" s="19"/>
      <c r="D649" s="19"/>
      <c r="E649" s="364"/>
      <c r="F649" s="388"/>
      <c r="G649" s="19"/>
      <c r="H649" s="19"/>
      <c r="I649" s="19"/>
      <c r="J649" s="19"/>
      <c r="K649" s="19"/>
      <c r="L649" s="385"/>
      <c r="M649" s="19"/>
    </row>
    <row r="650" spans="2:13" x14ac:dyDescent="0.25">
      <c r="B650" s="19"/>
      <c r="C650" s="19"/>
      <c r="D650" s="19"/>
      <c r="E650" s="364"/>
      <c r="F650" s="388"/>
      <c r="G650" s="19"/>
      <c r="H650" s="19"/>
      <c r="I650" s="19"/>
      <c r="J650" s="19"/>
      <c r="K650" s="19"/>
      <c r="L650" s="385"/>
      <c r="M650" s="19"/>
    </row>
    <row r="651" spans="2:13" x14ac:dyDescent="0.25">
      <c r="B651" s="19"/>
      <c r="C651" s="19"/>
      <c r="D651" s="19"/>
      <c r="E651" s="364"/>
      <c r="F651" s="388"/>
      <c r="G651" s="19"/>
      <c r="H651" s="19"/>
      <c r="I651" s="19"/>
      <c r="J651" s="19"/>
      <c r="K651" s="19"/>
      <c r="L651" s="385"/>
      <c r="M651" s="19"/>
    </row>
    <row r="652" spans="2:13" x14ac:dyDescent="0.25">
      <c r="B652" s="19"/>
      <c r="C652" s="19"/>
      <c r="D652" s="19"/>
      <c r="E652" s="364"/>
      <c r="F652" s="388"/>
      <c r="G652" s="19"/>
      <c r="H652" s="19"/>
      <c r="I652" s="19"/>
      <c r="J652" s="19"/>
      <c r="K652" s="19"/>
      <c r="L652" s="385"/>
      <c r="M652" s="19"/>
    </row>
    <row r="653" spans="2:13" x14ac:dyDescent="0.25">
      <c r="B653" s="19"/>
      <c r="C653" s="19"/>
      <c r="D653" s="19"/>
      <c r="E653" s="364"/>
      <c r="F653" s="388"/>
      <c r="G653" s="19"/>
      <c r="H653" s="19"/>
      <c r="I653" s="19"/>
      <c r="J653" s="19"/>
      <c r="K653" s="19"/>
      <c r="L653" s="385"/>
      <c r="M653" s="19"/>
    </row>
    <row r="654" spans="2:13" x14ac:dyDescent="0.25">
      <c r="B654" s="19"/>
      <c r="C654" s="19"/>
      <c r="D654" s="19"/>
      <c r="E654" s="364"/>
      <c r="F654" s="388"/>
      <c r="G654" s="19"/>
      <c r="H654" s="19"/>
      <c r="I654" s="19"/>
      <c r="J654" s="19"/>
      <c r="K654" s="19"/>
      <c r="L654" s="385"/>
      <c r="M654" s="19"/>
    </row>
    <row r="655" spans="2:13" x14ac:dyDescent="0.25">
      <c r="B655" s="19"/>
      <c r="C655" s="19"/>
      <c r="D655" s="19"/>
      <c r="E655" s="364"/>
      <c r="F655" s="388"/>
      <c r="G655" s="19"/>
      <c r="H655" s="19"/>
      <c r="I655" s="19"/>
      <c r="J655" s="19"/>
      <c r="K655" s="19"/>
      <c r="L655" s="385"/>
      <c r="M655" s="19"/>
    </row>
    <row r="656" spans="2:13" x14ac:dyDescent="0.25">
      <c r="B656" s="19"/>
      <c r="C656" s="19"/>
      <c r="D656" s="19"/>
      <c r="E656" s="364"/>
      <c r="F656" s="388"/>
      <c r="G656" s="19"/>
      <c r="H656" s="19"/>
      <c r="I656" s="19"/>
      <c r="J656" s="19"/>
      <c r="K656" s="19"/>
      <c r="L656" s="385"/>
      <c r="M656" s="19"/>
    </row>
    <row r="657" spans="2:13" x14ac:dyDescent="0.25">
      <c r="B657" s="19"/>
      <c r="C657" s="19"/>
      <c r="D657" s="19"/>
      <c r="E657" s="364"/>
      <c r="F657" s="388"/>
      <c r="G657" s="19"/>
      <c r="H657" s="19"/>
      <c r="I657" s="19"/>
      <c r="J657" s="19"/>
      <c r="K657" s="19"/>
      <c r="L657" s="385"/>
      <c r="M657" s="19"/>
    </row>
    <row r="658" spans="2:13" x14ac:dyDescent="0.25">
      <c r="B658" s="19"/>
      <c r="C658" s="19"/>
      <c r="D658" s="19"/>
      <c r="E658" s="364"/>
      <c r="F658" s="388"/>
      <c r="G658" s="19"/>
      <c r="H658" s="19"/>
      <c r="I658" s="19"/>
      <c r="J658" s="19"/>
      <c r="K658" s="19"/>
      <c r="L658" s="385"/>
      <c r="M658" s="19"/>
    </row>
    <row r="659" spans="2:13" x14ac:dyDescent="0.25">
      <c r="B659" s="19"/>
      <c r="C659" s="19"/>
      <c r="D659" s="19"/>
      <c r="E659" s="364"/>
      <c r="F659" s="388"/>
      <c r="G659" s="19"/>
      <c r="H659" s="19"/>
      <c r="I659" s="19"/>
      <c r="J659" s="19"/>
      <c r="K659" s="19"/>
      <c r="L659" s="385"/>
      <c r="M659" s="19"/>
    </row>
    <row r="660" spans="2:13" x14ac:dyDescent="0.25">
      <c r="B660" s="19"/>
      <c r="C660" s="19"/>
      <c r="D660" s="19"/>
      <c r="E660" s="364"/>
      <c r="F660" s="388"/>
      <c r="G660" s="19"/>
      <c r="H660" s="19"/>
      <c r="I660" s="19"/>
      <c r="J660" s="19"/>
      <c r="K660" s="19"/>
      <c r="L660" s="385"/>
      <c r="M660" s="19"/>
    </row>
    <row r="661" spans="2:13" x14ac:dyDescent="0.25">
      <c r="B661" s="19"/>
      <c r="C661" s="19"/>
      <c r="D661" s="19"/>
      <c r="E661" s="364"/>
      <c r="F661" s="388"/>
      <c r="G661" s="19"/>
      <c r="H661" s="19"/>
      <c r="I661" s="19"/>
      <c r="J661" s="19"/>
      <c r="K661" s="19"/>
      <c r="L661" s="385"/>
      <c r="M661" s="19"/>
    </row>
    <row r="662" spans="2:13" x14ac:dyDescent="0.25">
      <c r="B662" s="19"/>
      <c r="C662" s="19"/>
      <c r="D662" s="19"/>
      <c r="E662" s="364"/>
      <c r="F662" s="388"/>
      <c r="G662" s="19"/>
      <c r="H662" s="19"/>
      <c r="I662" s="19"/>
      <c r="J662" s="19"/>
      <c r="K662" s="19"/>
      <c r="L662" s="385"/>
      <c r="M662" s="19"/>
    </row>
    <row r="663" spans="2:13" x14ac:dyDescent="0.25">
      <c r="B663" s="19"/>
      <c r="C663" s="19"/>
      <c r="D663" s="19"/>
      <c r="E663" s="364"/>
      <c r="F663" s="388"/>
      <c r="G663" s="19"/>
      <c r="H663" s="19"/>
      <c r="I663" s="19"/>
      <c r="J663" s="19"/>
      <c r="K663" s="19"/>
      <c r="L663" s="385"/>
      <c r="M663" s="19"/>
    </row>
    <row r="664" spans="2:13" x14ac:dyDescent="0.25">
      <c r="B664" s="19"/>
      <c r="C664" s="19"/>
      <c r="D664" s="19"/>
      <c r="E664" s="364"/>
      <c r="F664" s="388"/>
      <c r="G664" s="19"/>
      <c r="H664" s="19"/>
      <c r="I664" s="19"/>
      <c r="J664" s="19"/>
      <c r="K664" s="19"/>
      <c r="L664" s="385"/>
      <c r="M664" s="19"/>
    </row>
    <row r="665" spans="2:13" x14ac:dyDescent="0.25">
      <c r="B665" s="19"/>
      <c r="C665" s="19"/>
      <c r="D665" s="19"/>
      <c r="E665" s="364"/>
      <c r="F665" s="388"/>
      <c r="G665" s="19"/>
      <c r="H665" s="19"/>
      <c r="I665" s="19"/>
      <c r="J665" s="19"/>
      <c r="K665" s="19"/>
      <c r="L665" s="385"/>
      <c r="M665" s="19"/>
    </row>
    <row r="666" spans="2:13" x14ac:dyDescent="0.25">
      <c r="B666" s="19"/>
      <c r="C666" s="19"/>
      <c r="D666" s="19"/>
      <c r="E666" s="364"/>
      <c r="F666" s="388"/>
      <c r="G666" s="19"/>
      <c r="H666" s="19"/>
      <c r="I666" s="19"/>
      <c r="J666" s="19"/>
      <c r="K666" s="19"/>
      <c r="L666" s="385"/>
      <c r="M666" s="19"/>
    </row>
    <row r="667" spans="2:13" x14ac:dyDescent="0.25">
      <c r="B667" s="19"/>
      <c r="C667" s="19"/>
      <c r="D667" s="19"/>
      <c r="E667" s="364"/>
      <c r="F667" s="388"/>
      <c r="G667" s="19"/>
      <c r="H667" s="19"/>
      <c r="I667" s="19"/>
      <c r="J667" s="19"/>
      <c r="K667" s="19"/>
      <c r="L667" s="385"/>
      <c r="M667" s="19"/>
    </row>
    <row r="668" spans="2:13" x14ac:dyDescent="0.25">
      <c r="B668" s="19"/>
      <c r="C668" s="19"/>
      <c r="D668" s="19"/>
      <c r="E668" s="364"/>
      <c r="F668" s="388"/>
      <c r="G668" s="19"/>
      <c r="H668" s="19"/>
      <c r="I668" s="19"/>
      <c r="J668" s="19"/>
      <c r="K668" s="19"/>
      <c r="L668" s="385"/>
      <c r="M668" s="19"/>
    </row>
    <row r="669" spans="2:13" x14ac:dyDescent="0.25">
      <c r="B669" s="19"/>
      <c r="C669" s="19"/>
      <c r="D669" s="19"/>
      <c r="E669" s="364"/>
      <c r="F669" s="388"/>
      <c r="G669" s="19"/>
      <c r="H669" s="19"/>
      <c r="I669" s="19"/>
      <c r="J669" s="19"/>
      <c r="K669" s="19"/>
      <c r="L669" s="385"/>
      <c r="M669" s="19"/>
    </row>
    <row r="670" spans="2:13" x14ac:dyDescent="0.25">
      <c r="B670" s="19"/>
      <c r="C670" s="19"/>
      <c r="D670" s="19"/>
      <c r="E670" s="364"/>
      <c r="F670" s="388"/>
      <c r="G670" s="19"/>
      <c r="H670" s="19"/>
      <c r="I670" s="19"/>
      <c r="J670" s="19"/>
      <c r="K670" s="19"/>
      <c r="L670" s="385"/>
      <c r="M670" s="19"/>
    </row>
    <row r="671" spans="2:13" x14ac:dyDescent="0.25">
      <c r="B671" s="19"/>
      <c r="C671" s="19"/>
      <c r="D671" s="19"/>
      <c r="E671" s="364"/>
      <c r="F671" s="388"/>
      <c r="G671" s="19"/>
      <c r="H671" s="19"/>
      <c r="I671" s="19"/>
      <c r="J671" s="19"/>
      <c r="K671" s="19"/>
      <c r="L671" s="385"/>
      <c r="M671" s="19"/>
    </row>
    <row r="672" spans="2:13" x14ac:dyDescent="0.25">
      <c r="B672" s="19"/>
      <c r="C672" s="19"/>
      <c r="D672" s="19"/>
      <c r="E672" s="364"/>
      <c r="F672" s="388"/>
      <c r="G672" s="19"/>
      <c r="H672" s="19"/>
      <c r="I672" s="19"/>
      <c r="J672" s="19"/>
      <c r="K672" s="19"/>
      <c r="L672" s="385"/>
      <c r="M672" s="19"/>
    </row>
    <row r="673" spans="2:13" x14ac:dyDescent="0.25">
      <c r="B673" s="19"/>
      <c r="C673" s="19"/>
      <c r="D673" s="19"/>
      <c r="E673" s="364"/>
      <c r="F673" s="388"/>
      <c r="G673" s="19"/>
      <c r="H673" s="19"/>
      <c r="I673" s="19"/>
      <c r="J673" s="19"/>
      <c r="K673" s="19"/>
      <c r="L673" s="385"/>
      <c r="M673" s="19"/>
    </row>
    <row r="674" spans="2:13" x14ac:dyDescent="0.25">
      <c r="B674" s="19"/>
      <c r="C674" s="19"/>
      <c r="D674" s="19"/>
      <c r="E674" s="364"/>
      <c r="F674" s="388"/>
      <c r="G674" s="19"/>
      <c r="H674" s="19"/>
      <c r="I674" s="19"/>
      <c r="J674" s="19"/>
      <c r="K674" s="19"/>
      <c r="L674" s="385"/>
      <c r="M674" s="19"/>
    </row>
    <row r="675" spans="2:13" x14ac:dyDescent="0.25">
      <c r="B675" s="19"/>
      <c r="C675" s="19"/>
      <c r="D675" s="19"/>
      <c r="E675" s="364"/>
      <c r="F675" s="388"/>
      <c r="G675" s="19"/>
      <c r="H675" s="19"/>
      <c r="I675" s="19"/>
      <c r="J675" s="19"/>
      <c r="K675" s="19"/>
      <c r="L675" s="385"/>
      <c r="M675" s="19"/>
    </row>
    <row r="676" spans="2:13" x14ac:dyDescent="0.25">
      <c r="B676" s="19"/>
      <c r="C676" s="19"/>
      <c r="D676" s="19"/>
      <c r="E676" s="364"/>
      <c r="F676" s="388"/>
      <c r="G676" s="19"/>
      <c r="H676" s="19"/>
      <c r="I676" s="19"/>
      <c r="J676" s="19"/>
      <c r="K676" s="19"/>
      <c r="L676" s="385"/>
      <c r="M676" s="19"/>
    </row>
    <row r="677" spans="2:13" x14ac:dyDescent="0.25">
      <c r="B677" s="19"/>
      <c r="C677" s="19"/>
      <c r="D677" s="19"/>
      <c r="E677" s="364"/>
      <c r="F677" s="388"/>
      <c r="G677" s="19"/>
      <c r="H677" s="19"/>
      <c r="I677" s="19"/>
      <c r="J677" s="19"/>
      <c r="K677" s="19"/>
      <c r="L677" s="385"/>
      <c r="M677" s="19"/>
    </row>
    <row r="678" spans="2:13" x14ac:dyDescent="0.25">
      <c r="B678" s="19"/>
      <c r="C678" s="19"/>
      <c r="D678" s="19"/>
      <c r="E678" s="364"/>
      <c r="F678" s="388"/>
      <c r="G678" s="19"/>
      <c r="H678" s="19"/>
      <c r="I678" s="19"/>
      <c r="J678" s="19"/>
      <c r="K678" s="19"/>
      <c r="L678" s="385"/>
      <c r="M678" s="19"/>
    </row>
    <row r="679" spans="2:13" x14ac:dyDescent="0.25">
      <c r="B679" s="19"/>
      <c r="C679" s="19"/>
      <c r="D679" s="19"/>
      <c r="E679" s="364"/>
      <c r="F679" s="388"/>
      <c r="G679" s="19"/>
      <c r="H679" s="19"/>
      <c r="I679" s="19"/>
      <c r="J679" s="19"/>
      <c r="K679" s="19"/>
      <c r="L679" s="385"/>
      <c r="M679" s="19"/>
    </row>
    <row r="680" spans="2:13" x14ac:dyDescent="0.25">
      <c r="B680" s="19"/>
      <c r="C680" s="19"/>
      <c r="D680" s="19"/>
      <c r="E680" s="364"/>
      <c r="F680" s="388"/>
      <c r="G680" s="19"/>
      <c r="H680" s="19"/>
      <c r="I680" s="19"/>
      <c r="J680" s="19"/>
      <c r="K680" s="19"/>
      <c r="L680" s="385"/>
      <c r="M680" s="19"/>
    </row>
    <row r="681" spans="2:13" x14ac:dyDescent="0.25">
      <c r="B681" s="19"/>
      <c r="C681" s="19"/>
      <c r="D681" s="19"/>
      <c r="E681" s="364"/>
      <c r="F681" s="388"/>
      <c r="G681" s="19"/>
      <c r="H681" s="19"/>
      <c r="I681" s="19"/>
      <c r="J681" s="19"/>
      <c r="K681" s="19"/>
      <c r="L681" s="385"/>
      <c r="M681" s="19"/>
    </row>
    <row r="682" spans="2:13" x14ac:dyDescent="0.25">
      <c r="B682" s="19"/>
      <c r="C682" s="19"/>
      <c r="D682" s="19"/>
      <c r="E682" s="364"/>
      <c r="F682" s="388"/>
      <c r="G682" s="19"/>
      <c r="H682" s="19"/>
      <c r="I682" s="19"/>
      <c r="J682" s="19"/>
      <c r="K682" s="19"/>
      <c r="L682" s="385"/>
      <c r="M682" s="19"/>
    </row>
    <row r="683" spans="2:13" x14ac:dyDescent="0.25">
      <c r="B683" s="19"/>
      <c r="C683" s="19"/>
      <c r="D683" s="19"/>
      <c r="E683" s="364"/>
      <c r="F683" s="388"/>
      <c r="G683" s="19"/>
      <c r="H683" s="19"/>
      <c r="I683" s="19"/>
      <c r="J683" s="19"/>
      <c r="K683" s="19"/>
      <c r="L683" s="385"/>
      <c r="M683" s="19"/>
    </row>
    <row r="684" spans="2:13" x14ac:dyDescent="0.25">
      <c r="B684" s="19"/>
      <c r="C684" s="19"/>
      <c r="D684" s="19"/>
      <c r="E684" s="364"/>
      <c r="F684" s="388"/>
      <c r="G684" s="19"/>
      <c r="H684" s="19"/>
      <c r="I684" s="19"/>
      <c r="J684" s="19"/>
      <c r="K684" s="19"/>
      <c r="L684" s="385"/>
      <c r="M684" s="19"/>
    </row>
    <row r="685" spans="2:13" x14ac:dyDescent="0.25">
      <c r="B685" s="19"/>
      <c r="C685" s="19"/>
      <c r="D685" s="19"/>
      <c r="E685" s="364"/>
      <c r="F685" s="388"/>
      <c r="G685" s="19"/>
      <c r="H685" s="19"/>
      <c r="I685" s="19"/>
      <c r="J685" s="19"/>
      <c r="K685" s="19"/>
      <c r="L685" s="385"/>
      <c r="M685" s="19"/>
    </row>
    <row r="686" spans="2:13" x14ac:dyDescent="0.25">
      <c r="B686" s="19"/>
      <c r="C686" s="19"/>
      <c r="D686" s="19"/>
      <c r="E686" s="364"/>
      <c r="F686" s="388"/>
      <c r="G686" s="19"/>
      <c r="H686" s="19"/>
      <c r="I686" s="19"/>
      <c r="J686" s="19"/>
      <c r="K686" s="19"/>
      <c r="L686" s="385"/>
      <c r="M686" s="19"/>
    </row>
    <row r="687" spans="2:13" x14ac:dyDescent="0.25">
      <c r="B687" s="19"/>
      <c r="C687" s="19"/>
      <c r="D687" s="19"/>
      <c r="E687" s="364"/>
      <c r="F687" s="388"/>
      <c r="G687" s="19"/>
      <c r="H687" s="19"/>
      <c r="I687" s="19"/>
      <c r="J687" s="19"/>
      <c r="K687" s="19"/>
      <c r="L687" s="385"/>
      <c r="M687" s="19"/>
    </row>
    <row r="688" spans="2:13" x14ac:dyDescent="0.25">
      <c r="B688" s="19"/>
      <c r="C688" s="19"/>
      <c r="D688" s="19"/>
      <c r="E688" s="364"/>
      <c r="F688" s="388"/>
      <c r="G688" s="19"/>
      <c r="H688" s="19"/>
      <c r="I688" s="19"/>
      <c r="J688" s="19"/>
      <c r="K688" s="19"/>
      <c r="L688" s="385"/>
      <c r="M688" s="19"/>
    </row>
    <row r="689" spans="2:13" x14ac:dyDescent="0.25">
      <c r="B689" s="19"/>
      <c r="C689" s="19"/>
      <c r="D689" s="19"/>
      <c r="E689" s="364"/>
      <c r="F689" s="388"/>
      <c r="G689" s="19"/>
      <c r="H689" s="19"/>
      <c r="I689" s="19"/>
      <c r="J689" s="19"/>
      <c r="K689" s="19"/>
      <c r="L689" s="385"/>
      <c r="M689" s="19"/>
    </row>
    <row r="690" spans="2:13" x14ac:dyDescent="0.25">
      <c r="B690" s="19"/>
      <c r="C690" s="19"/>
      <c r="D690" s="19"/>
      <c r="E690" s="364"/>
      <c r="F690" s="388"/>
      <c r="G690" s="19"/>
      <c r="H690" s="19"/>
      <c r="I690" s="19"/>
      <c r="J690" s="19"/>
      <c r="K690" s="19"/>
      <c r="L690" s="385"/>
      <c r="M690" s="19"/>
    </row>
    <row r="691" spans="2:13" x14ac:dyDescent="0.25">
      <c r="B691" s="19"/>
      <c r="C691" s="19"/>
      <c r="D691" s="19"/>
      <c r="E691" s="364"/>
      <c r="F691" s="388"/>
      <c r="G691" s="19"/>
      <c r="H691" s="19"/>
      <c r="I691" s="19"/>
      <c r="J691" s="19"/>
      <c r="K691" s="19"/>
      <c r="L691" s="385"/>
      <c r="M691" s="19"/>
    </row>
    <row r="692" spans="2:13" x14ac:dyDescent="0.25">
      <c r="B692" s="19"/>
      <c r="C692" s="19"/>
      <c r="D692" s="19"/>
      <c r="E692" s="364"/>
      <c r="F692" s="388"/>
      <c r="G692" s="19"/>
      <c r="H692" s="19"/>
      <c r="I692" s="19"/>
      <c r="J692" s="19"/>
      <c r="K692" s="19"/>
      <c r="L692" s="385"/>
      <c r="M692" s="19"/>
    </row>
    <row r="693" spans="2:13" x14ac:dyDescent="0.25">
      <c r="B693" s="19"/>
      <c r="C693" s="19"/>
      <c r="D693" s="19"/>
      <c r="E693" s="364"/>
      <c r="F693" s="388"/>
      <c r="G693" s="19"/>
      <c r="H693" s="19"/>
      <c r="I693" s="19"/>
      <c r="J693" s="19"/>
      <c r="K693" s="19"/>
      <c r="L693" s="385"/>
      <c r="M693" s="19"/>
    </row>
    <row r="694" spans="2:13" x14ac:dyDescent="0.25">
      <c r="B694" s="19"/>
      <c r="C694" s="19"/>
      <c r="D694" s="19"/>
      <c r="E694" s="364"/>
      <c r="F694" s="388"/>
      <c r="G694" s="19"/>
      <c r="H694" s="19"/>
      <c r="I694" s="19"/>
      <c r="J694" s="19"/>
      <c r="K694" s="19"/>
      <c r="L694" s="385"/>
      <c r="M694" s="19"/>
    </row>
    <row r="695" spans="2:13" x14ac:dyDescent="0.25">
      <c r="B695" s="19"/>
      <c r="C695" s="19"/>
      <c r="D695" s="19"/>
      <c r="E695" s="364"/>
      <c r="F695" s="388"/>
      <c r="G695" s="19"/>
      <c r="H695" s="19"/>
      <c r="I695" s="19"/>
      <c r="J695" s="19"/>
      <c r="K695" s="19"/>
      <c r="L695" s="385"/>
      <c r="M695" s="19"/>
    </row>
    <row r="696" spans="2:13" x14ac:dyDescent="0.25">
      <c r="B696" s="19"/>
      <c r="C696" s="19"/>
      <c r="D696" s="19"/>
      <c r="E696" s="364"/>
      <c r="F696" s="388"/>
      <c r="G696" s="19"/>
      <c r="H696" s="19"/>
      <c r="I696" s="19"/>
      <c r="J696" s="19"/>
      <c r="K696" s="19"/>
      <c r="L696" s="385"/>
      <c r="M696" s="19"/>
    </row>
    <row r="697" spans="2:13" x14ac:dyDescent="0.25">
      <c r="B697" s="19"/>
      <c r="C697" s="19"/>
      <c r="D697" s="19"/>
      <c r="E697" s="364"/>
      <c r="F697" s="388"/>
      <c r="G697" s="19"/>
      <c r="H697" s="19"/>
      <c r="I697" s="19"/>
      <c r="J697" s="19"/>
      <c r="K697" s="19"/>
      <c r="L697" s="385"/>
      <c r="M697" s="19"/>
    </row>
    <row r="698" spans="2:13" x14ac:dyDescent="0.25">
      <c r="B698" s="19"/>
      <c r="C698" s="19"/>
      <c r="D698" s="19"/>
      <c r="E698" s="364"/>
      <c r="F698" s="388"/>
      <c r="G698" s="19"/>
      <c r="H698" s="19"/>
      <c r="I698" s="19"/>
      <c r="J698" s="19"/>
      <c r="K698" s="19"/>
      <c r="L698" s="385"/>
      <c r="M698" s="19"/>
    </row>
    <row r="699" spans="2:13" x14ac:dyDescent="0.25">
      <c r="B699" s="19"/>
      <c r="C699" s="19"/>
      <c r="D699" s="19"/>
      <c r="E699" s="364"/>
      <c r="F699" s="388"/>
      <c r="G699" s="19"/>
      <c r="H699" s="19"/>
      <c r="I699" s="19"/>
      <c r="J699" s="19"/>
      <c r="K699" s="19"/>
      <c r="L699" s="385"/>
      <c r="M699" s="19"/>
    </row>
    <row r="700" spans="2:13" x14ac:dyDescent="0.25">
      <c r="B700" s="19"/>
      <c r="C700" s="19"/>
      <c r="D700" s="19"/>
      <c r="E700" s="364"/>
      <c r="F700" s="388"/>
      <c r="G700" s="19"/>
      <c r="H700" s="19"/>
      <c r="I700" s="19"/>
      <c r="J700" s="19"/>
      <c r="K700" s="19"/>
      <c r="L700" s="385"/>
      <c r="M700" s="19"/>
    </row>
    <row r="701" spans="2:13" x14ac:dyDescent="0.25">
      <c r="B701" s="19"/>
      <c r="C701" s="19"/>
      <c r="D701" s="19"/>
      <c r="E701" s="364"/>
      <c r="F701" s="388"/>
      <c r="G701" s="19"/>
      <c r="H701" s="19"/>
      <c r="I701" s="19"/>
      <c r="J701" s="19"/>
      <c r="K701" s="19"/>
      <c r="L701" s="385"/>
      <c r="M701" s="19"/>
    </row>
    <row r="702" spans="2:13" x14ac:dyDescent="0.25">
      <c r="B702" s="19"/>
      <c r="C702" s="19"/>
      <c r="D702" s="19"/>
      <c r="E702" s="364"/>
      <c r="F702" s="388"/>
      <c r="G702" s="19"/>
      <c r="H702" s="19"/>
      <c r="I702" s="19"/>
      <c r="J702" s="19"/>
      <c r="K702" s="19"/>
      <c r="L702" s="385"/>
      <c r="M702" s="19"/>
    </row>
    <row r="703" spans="2:13" x14ac:dyDescent="0.25">
      <c r="B703" s="19"/>
      <c r="C703" s="19"/>
      <c r="D703" s="19"/>
      <c r="E703" s="364"/>
      <c r="F703" s="388"/>
      <c r="G703" s="19"/>
      <c r="H703" s="19"/>
      <c r="I703" s="19"/>
      <c r="J703" s="19"/>
      <c r="K703" s="19"/>
      <c r="L703" s="385"/>
      <c r="M703" s="19"/>
    </row>
    <row r="704" spans="2:13" x14ac:dyDescent="0.25">
      <c r="B704" s="19"/>
      <c r="C704" s="19"/>
      <c r="D704" s="19"/>
      <c r="E704" s="364"/>
      <c r="F704" s="388"/>
      <c r="G704" s="19"/>
      <c r="H704" s="19"/>
      <c r="I704" s="19"/>
      <c r="J704" s="19"/>
      <c r="K704" s="19"/>
      <c r="L704" s="385"/>
      <c r="M704" s="19"/>
    </row>
    <row r="705" spans="2:13" x14ac:dyDescent="0.25">
      <c r="B705" s="19"/>
      <c r="C705" s="19"/>
      <c r="D705" s="19"/>
      <c r="E705" s="364"/>
      <c r="F705" s="388"/>
      <c r="G705" s="19"/>
      <c r="H705" s="19"/>
      <c r="I705" s="19"/>
      <c r="J705" s="19"/>
      <c r="K705" s="19"/>
      <c r="L705" s="385"/>
      <c r="M705" s="19"/>
    </row>
    <row r="706" spans="2:13" x14ac:dyDescent="0.25">
      <c r="B706" s="19"/>
      <c r="C706" s="19"/>
      <c r="D706" s="19"/>
      <c r="E706" s="364"/>
      <c r="F706" s="388"/>
      <c r="G706" s="19"/>
      <c r="H706" s="19"/>
      <c r="I706" s="19"/>
      <c r="J706" s="19"/>
      <c r="K706" s="19"/>
      <c r="L706" s="385"/>
      <c r="M706" s="19"/>
    </row>
    <row r="707" spans="2:13" x14ac:dyDescent="0.25">
      <c r="B707" s="19"/>
      <c r="C707" s="19"/>
      <c r="D707" s="19"/>
      <c r="E707" s="364"/>
      <c r="F707" s="388"/>
      <c r="G707" s="19"/>
      <c r="H707" s="19"/>
      <c r="I707" s="19"/>
      <c r="J707" s="19"/>
      <c r="K707" s="19"/>
      <c r="L707" s="385"/>
      <c r="M707" s="19"/>
    </row>
    <row r="708" spans="2:13" x14ac:dyDescent="0.25">
      <c r="B708" s="19"/>
      <c r="C708" s="19"/>
      <c r="D708" s="19"/>
      <c r="E708" s="364"/>
      <c r="F708" s="388"/>
      <c r="G708" s="19"/>
      <c r="H708" s="19"/>
      <c r="I708" s="19"/>
      <c r="J708" s="19"/>
      <c r="K708" s="19"/>
      <c r="L708" s="385"/>
      <c r="M708" s="19"/>
    </row>
    <row r="709" spans="2:13" x14ac:dyDescent="0.25">
      <c r="B709" s="19"/>
      <c r="C709" s="19"/>
      <c r="D709" s="19"/>
      <c r="E709" s="364"/>
      <c r="F709" s="388"/>
      <c r="G709" s="19"/>
      <c r="H709" s="19"/>
      <c r="I709" s="19"/>
      <c r="J709" s="19"/>
      <c r="K709" s="19"/>
      <c r="L709" s="385"/>
      <c r="M709" s="19"/>
    </row>
    <row r="710" spans="2:13" x14ac:dyDescent="0.25">
      <c r="B710" s="19"/>
      <c r="C710" s="19"/>
      <c r="D710" s="19"/>
      <c r="E710" s="364"/>
      <c r="F710" s="388"/>
      <c r="G710" s="19"/>
      <c r="H710" s="19"/>
      <c r="I710" s="19"/>
      <c r="J710" s="19"/>
      <c r="K710" s="19"/>
      <c r="L710" s="385"/>
      <c r="M710" s="19"/>
    </row>
    <row r="711" spans="2:13" x14ac:dyDescent="0.25">
      <c r="B711" s="19"/>
      <c r="C711" s="19"/>
      <c r="D711" s="19"/>
      <c r="E711" s="364"/>
      <c r="F711" s="388"/>
      <c r="G711" s="19"/>
      <c r="H711" s="19"/>
      <c r="I711" s="19"/>
      <c r="J711" s="19"/>
      <c r="K711" s="19"/>
      <c r="L711" s="385"/>
      <c r="M711" s="19"/>
    </row>
    <row r="712" spans="2:13" x14ac:dyDescent="0.25">
      <c r="B712" s="19"/>
      <c r="C712" s="19"/>
      <c r="D712" s="19"/>
      <c r="E712" s="364"/>
      <c r="F712" s="388"/>
      <c r="G712" s="19"/>
      <c r="H712" s="19"/>
      <c r="I712" s="19"/>
      <c r="J712" s="19"/>
      <c r="K712" s="19"/>
      <c r="L712" s="385"/>
      <c r="M712" s="19"/>
    </row>
    <row r="713" spans="2:13" x14ac:dyDescent="0.25">
      <c r="B713" s="19"/>
      <c r="C713" s="19"/>
      <c r="D713" s="19"/>
      <c r="E713" s="364"/>
      <c r="F713" s="388"/>
      <c r="G713" s="19"/>
      <c r="H713" s="19"/>
      <c r="I713" s="19"/>
      <c r="J713" s="19"/>
      <c r="K713" s="19"/>
      <c r="L713" s="385"/>
      <c r="M713" s="19"/>
    </row>
    <row r="714" spans="2:13" x14ac:dyDescent="0.25">
      <c r="B714" s="19"/>
      <c r="C714" s="19"/>
      <c r="D714" s="19"/>
      <c r="E714" s="364"/>
      <c r="F714" s="388"/>
      <c r="G714" s="19"/>
      <c r="H714" s="19"/>
      <c r="I714" s="19"/>
      <c r="J714" s="19"/>
      <c r="K714" s="19"/>
      <c r="L714" s="385"/>
      <c r="M714" s="19"/>
    </row>
    <row r="715" spans="2:13" x14ac:dyDescent="0.25">
      <c r="B715" s="19"/>
      <c r="C715" s="19"/>
      <c r="D715" s="19"/>
      <c r="E715" s="364"/>
      <c r="F715" s="388"/>
      <c r="G715" s="19"/>
      <c r="H715" s="19"/>
      <c r="I715" s="19"/>
      <c r="J715" s="19"/>
      <c r="K715" s="19"/>
      <c r="L715" s="385"/>
      <c r="M715" s="19"/>
    </row>
    <row r="716" spans="2:13" x14ac:dyDescent="0.25">
      <c r="B716" s="19"/>
      <c r="C716" s="19"/>
      <c r="D716" s="19"/>
      <c r="E716" s="364"/>
      <c r="F716" s="388"/>
      <c r="G716" s="19"/>
      <c r="H716" s="19"/>
      <c r="I716" s="19"/>
      <c r="J716" s="19"/>
      <c r="K716" s="19"/>
      <c r="L716" s="385"/>
      <c r="M716" s="19"/>
    </row>
    <row r="717" spans="2:13" x14ac:dyDescent="0.25">
      <c r="B717" s="19"/>
      <c r="C717" s="19"/>
      <c r="D717" s="19"/>
      <c r="E717" s="364"/>
      <c r="F717" s="388"/>
      <c r="G717" s="19"/>
      <c r="H717" s="19"/>
      <c r="I717" s="19"/>
      <c r="J717" s="19"/>
      <c r="K717" s="19"/>
      <c r="L717" s="385"/>
      <c r="M717" s="19"/>
    </row>
    <row r="718" spans="2:13" x14ac:dyDescent="0.25">
      <c r="B718" s="19"/>
      <c r="C718" s="19"/>
      <c r="D718" s="19"/>
      <c r="E718" s="364"/>
      <c r="F718" s="388"/>
      <c r="G718" s="19"/>
      <c r="H718" s="19"/>
      <c r="I718" s="19"/>
      <c r="J718" s="19"/>
      <c r="K718" s="19"/>
      <c r="L718" s="385"/>
      <c r="M718" s="19"/>
    </row>
    <row r="719" spans="2:13" x14ac:dyDescent="0.25">
      <c r="B719" s="19"/>
      <c r="C719" s="19"/>
      <c r="D719" s="19"/>
      <c r="E719" s="364"/>
      <c r="F719" s="388"/>
      <c r="G719" s="19"/>
      <c r="H719" s="19"/>
      <c r="I719" s="19"/>
      <c r="J719" s="19"/>
      <c r="K719" s="19"/>
      <c r="L719" s="385"/>
      <c r="M719" s="19"/>
    </row>
    <row r="720" spans="2:13" x14ac:dyDescent="0.25">
      <c r="B720" s="19"/>
      <c r="C720" s="19"/>
      <c r="D720" s="19"/>
      <c r="E720" s="364"/>
      <c r="F720" s="388"/>
      <c r="G720" s="19"/>
      <c r="H720" s="19"/>
      <c r="I720" s="19"/>
      <c r="J720" s="19"/>
      <c r="K720" s="19"/>
      <c r="L720" s="385"/>
      <c r="M720" s="19"/>
    </row>
    <row r="721" spans="2:13" x14ac:dyDescent="0.25">
      <c r="B721" s="19"/>
      <c r="C721" s="19"/>
      <c r="D721" s="19"/>
      <c r="E721" s="364"/>
      <c r="F721" s="388"/>
      <c r="G721" s="19"/>
      <c r="H721" s="19"/>
      <c r="I721" s="19"/>
      <c r="J721" s="19"/>
      <c r="K721" s="19"/>
      <c r="L721" s="385"/>
      <c r="M721" s="19"/>
    </row>
    <row r="722" spans="2:13" x14ac:dyDescent="0.25">
      <c r="B722" s="19"/>
      <c r="C722" s="19"/>
      <c r="D722" s="19"/>
      <c r="E722" s="364"/>
      <c r="F722" s="388"/>
      <c r="G722" s="19"/>
      <c r="H722" s="19"/>
      <c r="I722" s="19"/>
      <c r="J722" s="19"/>
      <c r="K722" s="19"/>
      <c r="L722" s="385"/>
      <c r="M722" s="19"/>
    </row>
    <row r="723" spans="2:13" x14ac:dyDescent="0.25">
      <c r="B723" s="19"/>
      <c r="C723" s="19"/>
      <c r="D723" s="19"/>
      <c r="E723" s="364"/>
      <c r="F723" s="388"/>
      <c r="G723" s="19"/>
      <c r="H723" s="19"/>
      <c r="I723" s="19"/>
      <c r="J723" s="19"/>
      <c r="K723" s="19"/>
      <c r="L723" s="385"/>
      <c r="M723" s="19"/>
    </row>
    <row r="724" spans="2:13" x14ac:dyDescent="0.25">
      <c r="B724" s="19"/>
      <c r="C724" s="19"/>
      <c r="D724" s="19"/>
      <c r="E724" s="364"/>
      <c r="F724" s="388"/>
      <c r="G724" s="19"/>
      <c r="H724" s="19"/>
      <c r="I724" s="19"/>
      <c r="J724" s="19"/>
      <c r="K724" s="19"/>
      <c r="L724" s="385"/>
      <c r="M724" s="19"/>
    </row>
    <row r="725" spans="2:13" x14ac:dyDescent="0.25">
      <c r="B725" s="19"/>
      <c r="C725" s="19"/>
      <c r="D725" s="19"/>
      <c r="E725" s="364"/>
      <c r="F725" s="388"/>
      <c r="G725" s="19"/>
      <c r="H725" s="19"/>
      <c r="I725" s="19"/>
      <c r="J725" s="19"/>
      <c r="K725" s="19"/>
      <c r="L725" s="385"/>
      <c r="M725" s="19"/>
    </row>
    <row r="726" spans="2:13" x14ac:dyDescent="0.25">
      <c r="B726" s="19"/>
      <c r="C726" s="19"/>
      <c r="D726" s="19"/>
      <c r="E726" s="364"/>
      <c r="F726" s="388"/>
      <c r="G726" s="19"/>
      <c r="H726" s="19"/>
      <c r="I726" s="19"/>
      <c r="J726" s="19"/>
      <c r="K726" s="19"/>
      <c r="L726" s="385"/>
      <c r="M726" s="19"/>
    </row>
    <row r="727" spans="2:13" x14ac:dyDescent="0.25">
      <c r="B727" s="19"/>
      <c r="C727" s="19"/>
      <c r="D727" s="19"/>
      <c r="E727" s="364"/>
      <c r="F727" s="388"/>
      <c r="G727" s="19"/>
      <c r="H727" s="19"/>
      <c r="I727" s="19"/>
      <c r="J727" s="19"/>
      <c r="K727" s="19"/>
      <c r="L727" s="385"/>
      <c r="M727" s="19"/>
    </row>
    <row r="728" spans="2:13" x14ac:dyDescent="0.25">
      <c r="B728" s="19"/>
      <c r="C728" s="19"/>
      <c r="D728" s="19"/>
      <c r="E728" s="364"/>
      <c r="F728" s="388"/>
      <c r="G728" s="19"/>
      <c r="H728" s="19"/>
      <c r="I728" s="19"/>
      <c r="J728" s="19"/>
      <c r="K728" s="19"/>
      <c r="L728" s="385"/>
      <c r="M728" s="19"/>
    </row>
    <row r="729" spans="2:13" x14ac:dyDescent="0.25">
      <c r="B729" s="19"/>
      <c r="C729" s="19"/>
      <c r="D729" s="19"/>
      <c r="E729" s="364"/>
      <c r="F729" s="388"/>
      <c r="G729" s="19"/>
      <c r="H729" s="19"/>
      <c r="I729" s="19"/>
      <c r="J729" s="19"/>
      <c r="K729" s="19"/>
      <c r="L729" s="385"/>
      <c r="M729" s="19"/>
    </row>
    <row r="730" spans="2:13" x14ac:dyDescent="0.25">
      <c r="B730" s="19"/>
      <c r="C730" s="19"/>
      <c r="D730" s="19"/>
      <c r="E730" s="364"/>
      <c r="F730" s="388"/>
      <c r="G730" s="19"/>
      <c r="H730" s="19"/>
      <c r="I730" s="19"/>
      <c r="J730" s="19"/>
      <c r="K730" s="19"/>
      <c r="L730" s="385"/>
      <c r="M730" s="19"/>
    </row>
    <row r="731" spans="2:13" x14ac:dyDescent="0.25">
      <c r="B731" s="19"/>
      <c r="C731" s="19"/>
      <c r="D731" s="19"/>
      <c r="E731" s="364"/>
      <c r="F731" s="388"/>
      <c r="G731" s="19"/>
      <c r="H731" s="19"/>
      <c r="I731" s="19"/>
      <c r="J731" s="19"/>
      <c r="K731" s="19"/>
      <c r="L731" s="385"/>
      <c r="M731" s="19"/>
    </row>
    <row r="732" spans="2:13" x14ac:dyDescent="0.25">
      <c r="B732" s="19"/>
      <c r="C732" s="19"/>
      <c r="D732" s="19"/>
      <c r="E732" s="364"/>
      <c r="F732" s="388"/>
      <c r="G732" s="19"/>
      <c r="H732" s="19"/>
      <c r="I732" s="19"/>
      <c r="J732" s="19"/>
      <c r="K732" s="19"/>
      <c r="L732" s="385"/>
      <c r="M732" s="19"/>
    </row>
    <row r="733" spans="2:13" x14ac:dyDescent="0.25">
      <c r="B733" s="19"/>
      <c r="C733" s="19"/>
      <c r="D733" s="19"/>
      <c r="E733" s="364"/>
      <c r="F733" s="388"/>
      <c r="G733" s="19"/>
      <c r="H733" s="19"/>
      <c r="I733" s="19"/>
      <c r="J733" s="19"/>
      <c r="K733" s="19"/>
      <c r="L733" s="385"/>
      <c r="M733" s="19"/>
    </row>
    <row r="734" spans="2:13" x14ac:dyDescent="0.25">
      <c r="B734" s="19"/>
      <c r="C734" s="19"/>
      <c r="D734" s="19"/>
      <c r="E734" s="364"/>
      <c r="F734" s="388"/>
      <c r="G734" s="19"/>
      <c r="H734" s="19"/>
      <c r="I734" s="19"/>
      <c r="J734" s="19"/>
      <c r="K734" s="19"/>
      <c r="L734" s="385"/>
      <c r="M734" s="19"/>
    </row>
    <row r="735" spans="2:13" x14ac:dyDescent="0.25">
      <c r="B735" s="19"/>
      <c r="C735" s="19"/>
      <c r="D735" s="19"/>
      <c r="E735" s="364"/>
      <c r="F735" s="388"/>
      <c r="G735" s="19"/>
      <c r="H735" s="19"/>
      <c r="I735" s="19"/>
      <c r="J735" s="19"/>
      <c r="K735" s="19"/>
      <c r="L735" s="385"/>
      <c r="M735" s="19"/>
    </row>
    <row r="736" spans="2:13" x14ac:dyDescent="0.25">
      <c r="B736" s="19"/>
      <c r="C736" s="19"/>
      <c r="D736" s="19"/>
      <c r="E736" s="364"/>
      <c r="F736" s="388"/>
      <c r="G736" s="19"/>
      <c r="H736" s="19"/>
      <c r="I736" s="19"/>
      <c r="J736" s="19"/>
      <c r="K736" s="19"/>
      <c r="L736" s="385"/>
      <c r="M736" s="19"/>
    </row>
    <row r="737" spans="2:13" x14ac:dyDescent="0.25">
      <c r="B737" s="19"/>
      <c r="C737" s="19"/>
      <c r="D737" s="19"/>
      <c r="E737" s="364"/>
      <c r="F737" s="388"/>
      <c r="G737" s="19"/>
      <c r="H737" s="19"/>
      <c r="I737" s="19"/>
      <c r="J737" s="19"/>
      <c r="K737" s="19"/>
      <c r="L737" s="385"/>
      <c r="M737" s="19"/>
    </row>
    <row r="738" spans="2:13" x14ac:dyDescent="0.25">
      <c r="B738" s="19"/>
      <c r="C738" s="19"/>
      <c r="D738" s="19"/>
      <c r="E738" s="364"/>
      <c r="F738" s="388"/>
      <c r="G738" s="19"/>
      <c r="H738" s="19"/>
      <c r="I738" s="19"/>
      <c r="J738" s="19"/>
      <c r="K738" s="19"/>
      <c r="L738" s="385"/>
      <c r="M738" s="19"/>
    </row>
    <row r="739" spans="2:13" x14ac:dyDescent="0.25">
      <c r="B739" s="19"/>
      <c r="C739" s="19"/>
      <c r="D739" s="19"/>
      <c r="E739" s="364"/>
      <c r="F739" s="388"/>
      <c r="G739" s="19"/>
      <c r="H739" s="19"/>
      <c r="I739" s="19"/>
      <c r="J739" s="19"/>
      <c r="K739" s="19"/>
      <c r="L739" s="385"/>
      <c r="M739" s="19"/>
    </row>
    <row r="740" spans="2:13" x14ac:dyDescent="0.25">
      <c r="B740" s="19"/>
      <c r="C740" s="19"/>
      <c r="D740" s="19"/>
      <c r="E740" s="364"/>
      <c r="F740" s="388"/>
      <c r="G740" s="19"/>
      <c r="H740" s="19"/>
      <c r="I740" s="19"/>
      <c r="J740" s="19"/>
      <c r="K740" s="19"/>
      <c r="L740" s="385"/>
      <c r="M740" s="19"/>
    </row>
    <row r="741" spans="2:13" x14ac:dyDescent="0.25">
      <c r="B741" s="19"/>
      <c r="C741" s="19"/>
      <c r="D741" s="19"/>
      <c r="E741" s="364"/>
      <c r="F741" s="388"/>
      <c r="G741" s="19"/>
      <c r="H741" s="19"/>
      <c r="I741" s="19"/>
      <c r="J741" s="19"/>
      <c r="K741" s="19"/>
      <c r="L741" s="385"/>
      <c r="M741" s="19"/>
    </row>
    <row r="742" spans="2:13" x14ac:dyDescent="0.25">
      <c r="B742" s="19"/>
      <c r="C742" s="19"/>
      <c r="D742" s="19"/>
      <c r="E742" s="364"/>
      <c r="F742" s="388"/>
      <c r="G742" s="19"/>
      <c r="H742" s="19"/>
      <c r="I742" s="19"/>
      <c r="J742" s="19"/>
      <c r="K742" s="19"/>
      <c r="L742" s="385"/>
      <c r="M742" s="19"/>
    </row>
    <row r="743" spans="2:13" x14ac:dyDescent="0.25">
      <c r="B743" s="19"/>
      <c r="C743" s="19"/>
      <c r="D743" s="19"/>
      <c r="E743" s="364"/>
      <c r="F743" s="388"/>
      <c r="G743" s="19"/>
      <c r="H743" s="19"/>
      <c r="I743" s="19"/>
      <c r="J743" s="19"/>
      <c r="K743" s="19"/>
      <c r="L743" s="385"/>
      <c r="M743" s="19"/>
    </row>
    <row r="744" spans="2:13" x14ac:dyDescent="0.25">
      <c r="B744" s="19"/>
      <c r="C744" s="19"/>
      <c r="D744" s="19"/>
      <c r="E744" s="364"/>
      <c r="F744" s="388"/>
      <c r="G744" s="19"/>
      <c r="H744" s="19"/>
      <c r="I744" s="19"/>
      <c r="J744" s="19"/>
      <c r="K744" s="19"/>
      <c r="L744" s="385"/>
      <c r="M744" s="19"/>
    </row>
    <row r="745" spans="2:13" x14ac:dyDescent="0.25">
      <c r="B745" s="19"/>
      <c r="C745" s="19"/>
      <c r="D745" s="19"/>
      <c r="E745" s="364"/>
      <c r="F745" s="388"/>
      <c r="G745" s="19"/>
      <c r="H745" s="19"/>
      <c r="I745" s="19"/>
      <c r="J745" s="19"/>
      <c r="K745" s="19"/>
      <c r="L745" s="385"/>
      <c r="M745" s="19"/>
    </row>
    <row r="746" spans="2:13" x14ac:dyDescent="0.25">
      <c r="B746" s="19"/>
      <c r="C746" s="19"/>
      <c r="D746" s="19"/>
      <c r="E746" s="364"/>
      <c r="F746" s="388"/>
      <c r="G746" s="19"/>
      <c r="H746" s="19"/>
      <c r="I746" s="19"/>
      <c r="J746" s="19"/>
      <c r="K746" s="19"/>
      <c r="L746" s="385"/>
      <c r="M746" s="19"/>
    </row>
    <row r="747" spans="2:13" x14ac:dyDescent="0.25">
      <c r="B747" s="19"/>
      <c r="C747" s="19"/>
      <c r="D747" s="19"/>
      <c r="E747" s="364"/>
      <c r="F747" s="388"/>
      <c r="G747" s="19"/>
      <c r="H747" s="19"/>
      <c r="I747" s="19"/>
      <c r="J747" s="19"/>
      <c r="K747" s="19"/>
      <c r="L747" s="385"/>
      <c r="M747" s="19"/>
    </row>
    <row r="748" spans="2:13" x14ac:dyDescent="0.25">
      <c r="B748" s="19"/>
      <c r="C748" s="19"/>
      <c r="D748" s="19"/>
      <c r="E748" s="364"/>
      <c r="F748" s="388"/>
      <c r="G748" s="19"/>
      <c r="H748" s="19"/>
      <c r="I748" s="19"/>
      <c r="J748" s="19"/>
      <c r="K748" s="19"/>
      <c r="L748" s="385"/>
      <c r="M748" s="19"/>
    </row>
    <row r="749" spans="2:13" x14ac:dyDescent="0.25">
      <c r="B749" s="19"/>
      <c r="C749" s="19"/>
      <c r="D749" s="19"/>
      <c r="E749" s="364"/>
      <c r="F749" s="388"/>
      <c r="G749" s="19"/>
      <c r="H749" s="19"/>
      <c r="I749" s="19"/>
      <c r="J749" s="19"/>
      <c r="K749" s="19"/>
      <c r="L749" s="385"/>
      <c r="M749" s="19"/>
    </row>
    <row r="750" spans="2:13" x14ac:dyDescent="0.25">
      <c r="B750" s="19"/>
      <c r="C750" s="19"/>
      <c r="D750" s="19"/>
      <c r="E750" s="364"/>
      <c r="F750" s="388"/>
      <c r="G750" s="19"/>
      <c r="H750" s="19"/>
      <c r="I750" s="19"/>
      <c r="J750" s="19"/>
      <c r="K750" s="19"/>
      <c r="L750" s="385"/>
      <c r="M750" s="19"/>
    </row>
    <row r="751" spans="2:13" x14ac:dyDescent="0.25">
      <c r="B751" s="19"/>
      <c r="C751" s="19"/>
      <c r="D751" s="19"/>
      <c r="E751" s="364"/>
      <c r="F751" s="388"/>
      <c r="G751" s="19"/>
      <c r="H751" s="19"/>
      <c r="I751" s="19"/>
      <c r="J751" s="19"/>
      <c r="K751" s="19"/>
      <c r="L751" s="385"/>
      <c r="M751" s="19"/>
    </row>
    <row r="752" spans="2:13" x14ac:dyDescent="0.25">
      <c r="B752" s="19"/>
      <c r="C752" s="19"/>
      <c r="D752" s="19"/>
      <c r="E752" s="364"/>
      <c r="F752" s="388"/>
      <c r="G752" s="19"/>
      <c r="H752" s="19"/>
      <c r="I752" s="19"/>
      <c r="J752" s="19"/>
      <c r="K752" s="19"/>
      <c r="L752" s="385"/>
      <c r="M752" s="19"/>
    </row>
    <row r="753" spans="2:13" x14ac:dyDescent="0.25">
      <c r="B753" s="19"/>
      <c r="C753" s="19"/>
      <c r="D753" s="19"/>
      <c r="E753" s="364"/>
      <c r="F753" s="388"/>
      <c r="G753" s="19"/>
      <c r="H753" s="19"/>
      <c r="I753" s="19"/>
      <c r="J753" s="19"/>
      <c r="K753" s="19"/>
      <c r="L753" s="385"/>
      <c r="M753" s="19"/>
    </row>
    <row r="754" spans="2:13" x14ac:dyDescent="0.25">
      <c r="B754" s="19"/>
      <c r="C754" s="19"/>
      <c r="D754" s="19"/>
      <c r="E754" s="364"/>
      <c r="F754" s="388"/>
      <c r="G754" s="19"/>
      <c r="H754" s="19"/>
      <c r="I754" s="19"/>
      <c r="J754" s="19"/>
      <c r="K754" s="19"/>
      <c r="L754" s="385"/>
      <c r="M754" s="19"/>
    </row>
    <row r="755" spans="2:13" x14ac:dyDescent="0.25">
      <c r="B755" s="19"/>
      <c r="C755" s="19"/>
      <c r="D755" s="19"/>
      <c r="E755" s="364"/>
      <c r="F755" s="388"/>
      <c r="G755" s="19"/>
      <c r="H755" s="19"/>
      <c r="I755" s="19"/>
      <c r="J755" s="19"/>
      <c r="K755" s="19"/>
      <c r="L755" s="385"/>
      <c r="M755" s="19"/>
    </row>
    <row r="756" spans="2:13" x14ac:dyDescent="0.25">
      <c r="B756" s="19"/>
      <c r="C756" s="19"/>
      <c r="D756" s="19"/>
      <c r="E756" s="364"/>
      <c r="F756" s="388"/>
      <c r="G756" s="19"/>
      <c r="H756" s="19"/>
      <c r="I756" s="19"/>
      <c r="J756" s="19"/>
      <c r="K756" s="19"/>
      <c r="L756" s="385"/>
      <c r="M756" s="19"/>
    </row>
    <row r="757" spans="2:13" x14ac:dyDescent="0.25">
      <c r="B757" s="19"/>
      <c r="C757" s="19"/>
      <c r="D757" s="19"/>
      <c r="E757" s="364"/>
      <c r="F757" s="388"/>
      <c r="G757" s="19"/>
      <c r="H757" s="19"/>
      <c r="I757" s="19"/>
      <c r="J757" s="19"/>
      <c r="K757" s="19"/>
      <c r="L757" s="385"/>
      <c r="M757" s="19"/>
    </row>
    <row r="758" spans="2:13" x14ac:dyDescent="0.25">
      <c r="B758" s="19"/>
      <c r="C758" s="19"/>
      <c r="D758" s="19"/>
      <c r="E758" s="364"/>
      <c r="F758" s="388"/>
      <c r="G758" s="19"/>
      <c r="H758" s="19"/>
      <c r="I758" s="19"/>
      <c r="J758" s="19"/>
      <c r="K758" s="19"/>
      <c r="L758" s="385"/>
      <c r="M758" s="19"/>
    </row>
    <row r="759" spans="2:13" x14ac:dyDescent="0.25">
      <c r="B759" s="19"/>
      <c r="C759" s="19"/>
      <c r="D759" s="19"/>
      <c r="E759" s="364"/>
      <c r="F759" s="388"/>
      <c r="G759" s="19"/>
      <c r="H759" s="19"/>
      <c r="I759" s="19"/>
      <c r="J759" s="19"/>
      <c r="K759" s="19"/>
      <c r="L759" s="385"/>
      <c r="M759" s="19"/>
    </row>
    <row r="760" spans="2:13" x14ac:dyDescent="0.25">
      <c r="B760" s="19"/>
      <c r="C760" s="19"/>
      <c r="D760" s="19"/>
      <c r="E760" s="364"/>
      <c r="F760" s="388"/>
      <c r="G760" s="19"/>
      <c r="H760" s="19"/>
      <c r="I760" s="19"/>
      <c r="J760" s="19"/>
      <c r="K760" s="19"/>
      <c r="L760" s="385"/>
      <c r="M760" s="19"/>
    </row>
    <row r="761" spans="2:13" x14ac:dyDescent="0.25">
      <c r="B761" s="19"/>
      <c r="C761" s="19"/>
      <c r="D761" s="19"/>
      <c r="E761" s="364"/>
      <c r="F761" s="388"/>
      <c r="G761" s="19"/>
      <c r="H761" s="19"/>
      <c r="I761" s="19"/>
      <c r="J761" s="19"/>
      <c r="K761" s="19"/>
      <c r="L761" s="385"/>
      <c r="M761" s="19"/>
    </row>
    <row r="762" spans="2:13" x14ac:dyDescent="0.25">
      <c r="B762" s="19"/>
      <c r="C762" s="19"/>
      <c r="D762" s="19"/>
      <c r="E762" s="364"/>
      <c r="F762" s="388"/>
      <c r="G762" s="19"/>
      <c r="H762" s="19"/>
      <c r="I762" s="19"/>
      <c r="J762" s="19"/>
      <c r="K762" s="19"/>
      <c r="L762" s="385"/>
      <c r="M762" s="19"/>
    </row>
    <row r="763" spans="2:13" x14ac:dyDescent="0.25">
      <c r="B763" s="19"/>
      <c r="C763" s="19"/>
      <c r="D763" s="19"/>
      <c r="E763" s="364"/>
      <c r="F763" s="388"/>
      <c r="G763" s="19"/>
      <c r="H763" s="19"/>
      <c r="I763" s="19"/>
      <c r="J763" s="19"/>
      <c r="K763" s="19"/>
      <c r="L763" s="385"/>
      <c r="M763" s="19"/>
    </row>
    <row r="764" spans="2:13" x14ac:dyDescent="0.25">
      <c r="B764" s="19"/>
      <c r="C764" s="19"/>
      <c r="D764" s="19"/>
      <c r="E764" s="364"/>
      <c r="F764" s="388"/>
      <c r="G764" s="19"/>
      <c r="H764" s="19"/>
      <c r="I764" s="19"/>
      <c r="J764" s="19"/>
      <c r="K764" s="19"/>
      <c r="L764" s="385"/>
      <c r="M764" s="19"/>
    </row>
    <row r="765" spans="2:13" x14ac:dyDescent="0.25">
      <c r="B765" s="19"/>
      <c r="C765" s="19"/>
      <c r="D765" s="19"/>
      <c r="E765" s="364"/>
      <c r="F765" s="388"/>
      <c r="G765" s="19"/>
      <c r="H765" s="19"/>
      <c r="I765" s="19"/>
      <c r="J765" s="19"/>
      <c r="K765" s="19"/>
      <c r="L765" s="385"/>
      <c r="M765" s="19"/>
    </row>
    <row r="766" spans="2:13" x14ac:dyDescent="0.25">
      <c r="B766" s="19"/>
      <c r="C766" s="19"/>
      <c r="D766" s="19"/>
      <c r="E766" s="364"/>
      <c r="F766" s="388"/>
      <c r="G766" s="19"/>
      <c r="H766" s="19"/>
      <c r="I766" s="19"/>
      <c r="J766" s="19"/>
      <c r="K766" s="19"/>
      <c r="L766" s="385"/>
      <c r="M766" s="19"/>
    </row>
    <row r="767" spans="2:13" x14ac:dyDescent="0.25">
      <c r="B767" s="19"/>
      <c r="C767" s="19"/>
      <c r="D767" s="19"/>
      <c r="E767" s="364"/>
      <c r="F767" s="388"/>
      <c r="G767" s="19"/>
      <c r="H767" s="19"/>
      <c r="I767" s="19"/>
      <c r="J767" s="19"/>
      <c r="K767" s="19"/>
      <c r="L767" s="385"/>
      <c r="M767" s="19"/>
    </row>
    <row r="768" spans="2:13" x14ac:dyDescent="0.25">
      <c r="B768" s="19"/>
      <c r="C768" s="19"/>
      <c r="D768" s="19"/>
      <c r="E768" s="364"/>
      <c r="F768" s="388"/>
      <c r="G768" s="19"/>
      <c r="H768" s="19"/>
      <c r="I768" s="19"/>
      <c r="J768" s="19"/>
      <c r="K768" s="19"/>
      <c r="L768" s="385"/>
      <c r="M768" s="19"/>
    </row>
    <row r="769" spans="2:13" x14ac:dyDescent="0.25">
      <c r="B769" s="19"/>
      <c r="C769" s="19"/>
      <c r="D769" s="19"/>
      <c r="E769" s="364"/>
      <c r="F769" s="388"/>
      <c r="G769" s="19"/>
      <c r="H769" s="19"/>
      <c r="I769" s="19"/>
      <c r="J769" s="19"/>
      <c r="K769" s="19"/>
      <c r="L769" s="385"/>
      <c r="M769" s="19"/>
    </row>
    <row r="770" spans="2:13" x14ac:dyDescent="0.25">
      <c r="B770" s="19"/>
      <c r="C770" s="19"/>
      <c r="D770" s="19"/>
      <c r="E770" s="364"/>
      <c r="F770" s="388"/>
      <c r="G770" s="19"/>
      <c r="H770" s="19"/>
      <c r="I770" s="19"/>
      <c r="J770" s="19"/>
      <c r="K770" s="19"/>
      <c r="L770" s="385"/>
      <c r="M770" s="19"/>
    </row>
    <row r="771" spans="2:13" x14ac:dyDescent="0.25">
      <c r="B771" s="19"/>
      <c r="C771" s="19"/>
      <c r="D771" s="19"/>
      <c r="E771" s="364"/>
      <c r="F771" s="388"/>
      <c r="G771" s="19"/>
      <c r="H771" s="19"/>
      <c r="I771" s="19"/>
      <c r="J771" s="19"/>
      <c r="K771" s="19"/>
      <c r="L771" s="385"/>
      <c r="M771" s="19"/>
    </row>
    <row r="772" spans="2:13" x14ac:dyDescent="0.25">
      <c r="B772" s="19"/>
      <c r="C772" s="19"/>
      <c r="D772" s="19"/>
      <c r="E772" s="364"/>
      <c r="F772" s="388"/>
      <c r="G772" s="19"/>
      <c r="H772" s="19"/>
      <c r="I772" s="19"/>
      <c r="J772" s="19"/>
      <c r="K772" s="19"/>
      <c r="L772" s="385"/>
      <c r="M772" s="19"/>
    </row>
    <row r="773" spans="2:13" x14ac:dyDescent="0.25">
      <c r="B773" s="19"/>
      <c r="C773" s="19"/>
      <c r="D773" s="19"/>
      <c r="E773" s="364"/>
      <c r="F773" s="388"/>
      <c r="G773" s="19"/>
      <c r="H773" s="19"/>
      <c r="I773" s="19"/>
      <c r="J773" s="19"/>
      <c r="K773" s="19"/>
      <c r="L773" s="385"/>
      <c r="M773" s="19"/>
    </row>
    <row r="774" spans="2:13" x14ac:dyDescent="0.25">
      <c r="B774" s="19"/>
      <c r="C774" s="19"/>
      <c r="D774" s="19"/>
      <c r="E774" s="364"/>
      <c r="F774" s="388"/>
      <c r="G774" s="19"/>
      <c r="H774" s="19"/>
      <c r="I774" s="19"/>
      <c r="J774" s="19"/>
      <c r="K774" s="19"/>
      <c r="L774" s="385"/>
      <c r="M774" s="19"/>
    </row>
    <row r="775" spans="2:13" x14ac:dyDescent="0.25">
      <c r="B775" s="19"/>
      <c r="C775" s="19"/>
      <c r="D775" s="19"/>
      <c r="E775" s="364"/>
      <c r="F775" s="388"/>
      <c r="G775" s="19"/>
      <c r="H775" s="19"/>
      <c r="I775" s="19"/>
      <c r="J775" s="19"/>
      <c r="K775" s="19"/>
      <c r="L775" s="385"/>
      <c r="M775" s="19"/>
    </row>
    <row r="776" spans="2:13" x14ac:dyDescent="0.25">
      <c r="B776" s="19"/>
      <c r="C776" s="19"/>
      <c r="D776" s="19"/>
      <c r="E776" s="364"/>
      <c r="F776" s="388"/>
      <c r="G776" s="19"/>
      <c r="H776" s="19"/>
      <c r="I776" s="19"/>
      <c r="J776" s="19"/>
      <c r="K776" s="19"/>
      <c r="L776" s="385"/>
      <c r="M776" s="19"/>
    </row>
    <row r="777" spans="2:13" x14ac:dyDescent="0.25">
      <c r="B777" s="19"/>
      <c r="C777" s="19"/>
      <c r="D777" s="19"/>
      <c r="E777" s="364"/>
      <c r="F777" s="388"/>
      <c r="G777" s="19"/>
      <c r="H777" s="19"/>
      <c r="I777" s="19"/>
      <c r="J777" s="19"/>
      <c r="K777" s="19"/>
      <c r="L777" s="385"/>
      <c r="M777" s="19"/>
    </row>
    <row r="778" spans="2:13" x14ac:dyDescent="0.25">
      <c r="B778" s="19"/>
      <c r="C778" s="19"/>
      <c r="D778" s="19"/>
      <c r="E778" s="364"/>
      <c r="F778" s="388"/>
      <c r="G778" s="19"/>
      <c r="H778" s="19"/>
      <c r="I778" s="19"/>
      <c r="J778" s="19"/>
      <c r="K778" s="19"/>
      <c r="L778" s="385"/>
      <c r="M778" s="19"/>
    </row>
    <row r="779" spans="2:13" x14ac:dyDescent="0.25">
      <c r="B779" s="19"/>
      <c r="C779" s="19"/>
      <c r="D779" s="19"/>
      <c r="E779" s="364"/>
      <c r="F779" s="388"/>
      <c r="G779" s="19"/>
      <c r="H779" s="19"/>
      <c r="I779" s="19"/>
      <c r="J779" s="19"/>
      <c r="K779" s="19"/>
      <c r="L779" s="385"/>
      <c r="M779" s="19"/>
    </row>
    <row r="780" spans="2:13" x14ac:dyDescent="0.25">
      <c r="B780" s="19"/>
      <c r="C780" s="19"/>
      <c r="D780" s="19"/>
      <c r="E780" s="364"/>
      <c r="F780" s="388"/>
      <c r="G780" s="19"/>
      <c r="H780" s="19"/>
      <c r="I780" s="19"/>
      <c r="J780" s="19"/>
      <c r="K780" s="19"/>
      <c r="L780" s="385"/>
      <c r="M780" s="19"/>
    </row>
    <row r="781" spans="2:13" x14ac:dyDescent="0.25">
      <c r="B781" s="19"/>
      <c r="C781" s="19"/>
      <c r="D781" s="19"/>
      <c r="E781" s="364"/>
      <c r="F781" s="388"/>
      <c r="G781" s="19"/>
      <c r="H781" s="19"/>
      <c r="I781" s="19"/>
      <c r="J781" s="19"/>
      <c r="K781" s="19"/>
      <c r="L781" s="385"/>
      <c r="M781" s="19"/>
    </row>
    <row r="782" spans="2:13" x14ac:dyDescent="0.25">
      <c r="B782" s="19"/>
      <c r="C782" s="19"/>
      <c r="D782" s="19"/>
      <c r="E782" s="364"/>
      <c r="F782" s="388"/>
      <c r="G782" s="19"/>
      <c r="H782" s="19"/>
      <c r="I782" s="19"/>
      <c r="J782" s="19"/>
      <c r="K782" s="19"/>
      <c r="L782" s="385"/>
      <c r="M782" s="19"/>
    </row>
    <row r="783" spans="2:13" x14ac:dyDescent="0.25">
      <c r="B783" s="19"/>
      <c r="C783" s="19"/>
      <c r="D783" s="19"/>
      <c r="E783" s="364"/>
      <c r="F783" s="388"/>
      <c r="G783" s="19"/>
      <c r="H783" s="19"/>
      <c r="I783" s="19"/>
      <c r="J783" s="19"/>
      <c r="K783" s="19"/>
      <c r="L783" s="385"/>
      <c r="M783" s="19"/>
    </row>
    <row r="784" spans="2:13" x14ac:dyDescent="0.25">
      <c r="B784" s="19"/>
      <c r="C784" s="19"/>
      <c r="D784" s="19"/>
      <c r="E784" s="364"/>
      <c r="F784" s="388"/>
      <c r="G784" s="19"/>
      <c r="H784" s="19"/>
      <c r="I784" s="19"/>
      <c r="J784" s="19"/>
      <c r="K784" s="19"/>
      <c r="L784" s="385"/>
      <c r="M784" s="19"/>
    </row>
    <row r="785" spans="2:13" x14ac:dyDescent="0.25">
      <c r="B785" s="19"/>
      <c r="C785" s="19"/>
      <c r="D785" s="19"/>
      <c r="E785" s="364"/>
      <c r="F785" s="388"/>
      <c r="G785" s="19"/>
      <c r="H785" s="19"/>
      <c r="I785" s="19"/>
      <c r="J785" s="19"/>
      <c r="K785" s="19"/>
      <c r="L785" s="385"/>
      <c r="M785" s="19"/>
    </row>
    <row r="786" spans="2:13" x14ac:dyDescent="0.25">
      <c r="B786" s="19"/>
      <c r="C786" s="19"/>
      <c r="D786" s="19"/>
      <c r="E786" s="364"/>
      <c r="F786" s="388"/>
      <c r="G786" s="19"/>
      <c r="H786" s="19"/>
      <c r="I786" s="19"/>
      <c r="J786" s="19"/>
      <c r="K786" s="19"/>
      <c r="L786" s="385"/>
      <c r="M786" s="19"/>
    </row>
    <row r="787" spans="2:13" x14ac:dyDescent="0.25">
      <c r="B787" s="19"/>
      <c r="C787" s="19"/>
      <c r="D787" s="19"/>
      <c r="E787" s="364"/>
      <c r="F787" s="388"/>
      <c r="G787" s="19"/>
      <c r="H787" s="19"/>
      <c r="I787" s="19"/>
      <c r="J787" s="19"/>
      <c r="K787" s="19"/>
      <c r="L787" s="385"/>
      <c r="M787" s="19"/>
    </row>
    <row r="788" spans="2:13" x14ac:dyDescent="0.25">
      <c r="B788" s="19"/>
      <c r="C788" s="19"/>
      <c r="D788" s="19"/>
      <c r="E788" s="364"/>
      <c r="F788" s="388"/>
      <c r="G788" s="19"/>
      <c r="H788" s="19"/>
      <c r="I788" s="19"/>
      <c r="J788" s="19"/>
      <c r="K788" s="19"/>
      <c r="L788" s="385"/>
      <c r="M788" s="19"/>
    </row>
    <row r="789" spans="2:13" x14ac:dyDescent="0.25">
      <c r="B789" s="19"/>
      <c r="C789" s="19"/>
      <c r="D789" s="19"/>
      <c r="E789" s="364"/>
      <c r="F789" s="388"/>
      <c r="G789" s="19"/>
      <c r="H789" s="19"/>
      <c r="I789" s="19"/>
      <c r="J789" s="19"/>
      <c r="K789" s="19"/>
      <c r="L789" s="385"/>
      <c r="M789" s="19"/>
    </row>
    <row r="790" spans="2:13" x14ac:dyDescent="0.25">
      <c r="B790" s="19"/>
      <c r="C790" s="19"/>
      <c r="D790" s="19"/>
      <c r="E790" s="364"/>
      <c r="F790" s="388"/>
      <c r="G790" s="19"/>
      <c r="H790" s="19"/>
      <c r="I790" s="19"/>
      <c r="J790" s="19"/>
      <c r="K790" s="19"/>
      <c r="L790" s="385"/>
      <c r="M790" s="19"/>
    </row>
    <row r="791" spans="2:13" x14ac:dyDescent="0.25">
      <c r="B791" s="19"/>
      <c r="C791" s="19"/>
      <c r="D791" s="19"/>
      <c r="E791" s="364"/>
      <c r="F791" s="388"/>
      <c r="G791" s="19"/>
      <c r="H791" s="19"/>
      <c r="I791" s="19"/>
      <c r="J791" s="19"/>
      <c r="K791" s="19"/>
      <c r="L791" s="385"/>
      <c r="M791" s="19"/>
    </row>
    <row r="792" spans="2:13" x14ac:dyDescent="0.25">
      <c r="B792" s="19"/>
      <c r="C792" s="19"/>
      <c r="D792" s="19"/>
      <c r="E792" s="364"/>
      <c r="F792" s="388"/>
      <c r="G792" s="19"/>
      <c r="H792" s="19"/>
      <c r="I792" s="19"/>
      <c r="J792" s="19"/>
      <c r="K792" s="19"/>
      <c r="L792" s="385"/>
      <c r="M792" s="19"/>
    </row>
    <row r="793" spans="2:13" x14ac:dyDescent="0.25">
      <c r="B793" s="19"/>
      <c r="C793" s="19"/>
      <c r="D793" s="19"/>
      <c r="E793" s="364"/>
      <c r="F793" s="388"/>
      <c r="G793" s="19"/>
      <c r="H793" s="19"/>
      <c r="I793" s="19"/>
      <c r="J793" s="19"/>
      <c r="K793" s="19"/>
      <c r="L793" s="385"/>
      <c r="M793" s="19"/>
    </row>
    <row r="794" spans="2:13" x14ac:dyDescent="0.25">
      <c r="B794" s="19"/>
      <c r="C794" s="19"/>
      <c r="D794" s="19"/>
      <c r="E794" s="364"/>
      <c r="F794" s="388"/>
      <c r="G794" s="19"/>
      <c r="H794" s="19"/>
      <c r="I794" s="19"/>
      <c r="J794" s="19"/>
      <c r="K794" s="19"/>
      <c r="L794" s="385"/>
      <c r="M794" s="19"/>
    </row>
    <row r="795" spans="2:13" x14ac:dyDescent="0.25">
      <c r="B795" s="19"/>
      <c r="C795" s="19"/>
      <c r="D795" s="19"/>
      <c r="E795" s="364"/>
      <c r="F795" s="388"/>
      <c r="G795" s="19"/>
      <c r="H795" s="19"/>
      <c r="I795" s="19"/>
      <c r="J795" s="19"/>
      <c r="K795" s="19"/>
      <c r="L795" s="385"/>
      <c r="M795" s="19"/>
    </row>
    <row r="796" spans="2:13" x14ac:dyDescent="0.25">
      <c r="B796" s="19"/>
      <c r="C796" s="19"/>
      <c r="D796" s="19"/>
      <c r="E796" s="364"/>
      <c r="F796" s="388"/>
      <c r="G796" s="19"/>
      <c r="H796" s="19"/>
      <c r="I796" s="19"/>
      <c r="J796" s="19"/>
      <c r="K796" s="19"/>
      <c r="L796" s="385"/>
      <c r="M796" s="19"/>
    </row>
    <row r="797" spans="2:13" x14ac:dyDescent="0.25">
      <c r="B797" s="19"/>
      <c r="C797" s="19"/>
      <c r="D797" s="19"/>
      <c r="E797" s="364"/>
      <c r="F797" s="388"/>
      <c r="G797" s="19"/>
      <c r="H797" s="19"/>
      <c r="I797" s="19"/>
      <c r="J797" s="19"/>
      <c r="K797" s="19"/>
      <c r="L797" s="385"/>
      <c r="M797" s="19"/>
    </row>
    <row r="798" spans="2:13" x14ac:dyDescent="0.25">
      <c r="B798" s="19"/>
      <c r="C798" s="19"/>
      <c r="D798" s="19"/>
      <c r="E798" s="364"/>
      <c r="F798" s="388"/>
      <c r="G798" s="19"/>
      <c r="H798" s="19"/>
      <c r="I798" s="19"/>
      <c r="J798" s="19"/>
      <c r="K798" s="19"/>
      <c r="L798" s="385"/>
      <c r="M798" s="19"/>
    </row>
    <row r="799" spans="2:13" x14ac:dyDescent="0.25">
      <c r="B799" s="19"/>
      <c r="C799" s="19"/>
      <c r="D799" s="19"/>
      <c r="E799" s="364"/>
      <c r="F799" s="388"/>
      <c r="G799" s="19"/>
      <c r="H799" s="19"/>
      <c r="I799" s="19"/>
      <c r="J799" s="19"/>
      <c r="K799" s="19"/>
      <c r="L799" s="385"/>
      <c r="M799" s="19"/>
    </row>
    <row r="800" spans="2:13" x14ac:dyDescent="0.25">
      <c r="B800" s="19"/>
      <c r="C800" s="19"/>
      <c r="D800" s="19"/>
      <c r="E800" s="364"/>
      <c r="F800" s="388"/>
      <c r="G800" s="19"/>
      <c r="H800" s="19"/>
      <c r="I800" s="19"/>
      <c r="J800" s="19"/>
      <c r="K800" s="19"/>
      <c r="L800" s="385"/>
      <c r="M800" s="19"/>
    </row>
    <row r="801" spans="2:13" x14ac:dyDescent="0.25">
      <c r="B801" s="19"/>
      <c r="C801" s="19"/>
      <c r="D801" s="19"/>
      <c r="E801" s="364"/>
      <c r="F801" s="388"/>
      <c r="G801" s="19"/>
      <c r="H801" s="19"/>
      <c r="I801" s="19"/>
      <c r="J801" s="19"/>
      <c r="K801" s="19"/>
      <c r="L801" s="385"/>
      <c r="M801" s="19"/>
    </row>
    <row r="802" spans="2:13" x14ac:dyDescent="0.25">
      <c r="B802" s="19"/>
      <c r="C802" s="19"/>
      <c r="D802" s="19"/>
      <c r="E802" s="364"/>
      <c r="F802" s="388"/>
      <c r="G802" s="19"/>
      <c r="H802" s="19"/>
      <c r="I802" s="19"/>
      <c r="J802" s="19"/>
      <c r="K802" s="19"/>
      <c r="L802" s="385"/>
      <c r="M802" s="19"/>
    </row>
    <row r="803" spans="2:13" x14ac:dyDescent="0.25">
      <c r="B803" s="19"/>
      <c r="C803" s="19"/>
      <c r="D803" s="19"/>
      <c r="E803" s="364"/>
      <c r="F803" s="388"/>
      <c r="G803" s="19"/>
      <c r="H803" s="19"/>
      <c r="I803" s="19"/>
      <c r="J803" s="19"/>
      <c r="K803" s="19"/>
      <c r="L803" s="385"/>
      <c r="M803" s="19"/>
    </row>
    <row r="804" spans="2:13" x14ac:dyDescent="0.25">
      <c r="B804" s="19"/>
      <c r="C804" s="19"/>
      <c r="D804" s="19"/>
      <c r="E804" s="364"/>
      <c r="F804" s="388"/>
      <c r="G804" s="19"/>
      <c r="H804" s="19"/>
      <c r="I804" s="19"/>
      <c r="J804" s="19"/>
      <c r="K804" s="19"/>
      <c r="L804" s="385"/>
      <c r="M804" s="19"/>
    </row>
    <row r="805" spans="2:13" x14ac:dyDescent="0.25">
      <c r="B805" s="19"/>
      <c r="C805" s="19"/>
      <c r="D805" s="19"/>
      <c r="E805" s="364"/>
      <c r="F805" s="388"/>
      <c r="G805" s="19"/>
      <c r="H805" s="19"/>
      <c r="I805" s="19"/>
      <c r="J805" s="19"/>
      <c r="K805" s="19"/>
      <c r="L805" s="385"/>
      <c r="M805" s="19"/>
    </row>
    <row r="806" spans="2:13" x14ac:dyDescent="0.25">
      <c r="B806" s="19"/>
      <c r="C806" s="19"/>
      <c r="D806" s="19"/>
      <c r="E806" s="364"/>
      <c r="F806" s="388"/>
      <c r="G806" s="19"/>
      <c r="H806" s="19"/>
      <c r="I806" s="19"/>
      <c r="J806" s="19"/>
      <c r="K806" s="19"/>
      <c r="L806" s="385"/>
      <c r="M806" s="19"/>
    </row>
    <row r="807" spans="2:13" x14ac:dyDescent="0.25">
      <c r="B807" s="19"/>
      <c r="C807" s="19"/>
      <c r="D807" s="19"/>
      <c r="E807" s="364"/>
      <c r="F807" s="388"/>
      <c r="G807" s="19"/>
      <c r="H807" s="19"/>
      <c r="I807" s="19"/>
      <c r="J807" s="19"/>
      <c r="K807" s="19"/>
      <c r="L807" s="385"/>
      <c r="M807" s="19"/>
    </row>
    <row r="808" spans="2:13" x14ac:dyDescent="0.25">
      <c r="B808" s="19"/>
      <c r="C808" s="19"/>
      <c r="D808" s="19"/>
      <c r="E808" s="364"/>
      <c r="F808" s="388"/>
      <c r="G808" s="19"/>
      <c r="H808" s="19"/>
      <c r="I808" s="19"/>
      <c r="J808" s="19"/>
      <c r="K808" s="19"/>
      <c r="L808" s="385"/>
      <c r="M808" s="19"/>
    </row>
    <row r="809" spans="2:13" x14ac:dyDescent="0.25">
      <c r="B809" s="19"/>
      <c r="C809" s="19"/>
      <c r="D809" s="19"/>
      <c r="E809" s="364"/>
      <c r="F809" s="388"/>
      <c r="G809" s="19"/>
      <c r="H809" s="19"/>
      <c r="I809" s="19"/>
      <c r="J809" s="19"/>
      <c r="K809" s="19"/>
      <c r="L809" s="385"/>
      <c r="M809" s="19"/>
    </row>
    <row r="810" spans="2:13" x14ac:dyDescent="0.25">
      <c r="B810" s="19"/>
      <c r="C810" s="19"/>
      <c r="D810" s="19"/>
      <c r="E810" s="364"/>
      <c r="F810" s="388"/>
      <c r="G810" s="19"/>
      <c r="H810" s="19"/>
      <c r="I810" s="19"/>
      <c r="J810" s="19"/>
      <c r="K810" s="19"/>
      <c r="L810" s="385"/>
      <c r="M810" s="19"/>
    </row>
    <row r="811" spans="2:13" x14ac:dyDescent="0.25">
      <c r="B811" s="19"/>
      <c r="C811" s="19"/>
      <c r="D811" s="19"/>
      <c r="E811" s="364"/>
      <c r="F811" s="388"/>
      <c r="G811" s="19"/>
      <c r="H811" s="19"/>
      <c r="I811" s="19"/>
      <c r="J811" s="19"/>
      <c r="K811" s="19"/>
      <c r="L811" s="385"/>
      <c r="M811" s="19"/>
    </row>
    <row r="812" spans="2:13" x14ac:dyDescent="0.25">
      <c r="B812" s="19"/>
      <c r="C812" s="19"/>
      <c r="D812" s="19"/>
      <c r="E812" s="364"/>
      <c r="F812" s="388"/>
      <c r="G812" s="19"/>
      <c r="H812" s="19"/>
      <c r="I812" s="19"/>
      <c r="J812" s="19"/>
      <c r="K812" s="19"/>
      <c r="L812" s="385"/>
      <c r="M812" s="19"/>
    </row>
    <row r="813" spans="2:13" x14ac:dyDescent="0.25">
      <c r="B813" s="19"/>
      <c r="C813" s="19"/>
      <c r="D813" s="19"/>
      <c r="E813" s="364"/>
      <c r="F813" s="388"/>
      <c r="G813" s="19"/>
      <c r="H813" s="19"/>
      <c r="I813" s="19"/>
      <c r="J813" s="19"/>
      <c r="K813" s="19"/>
      <c r="L813" s="385"/>
      <c r="M813" s="19"/>
    </row>
    <row r="814" spans="2:13" x14ac:dyDescent="0.25">
      <c r="B814" s="19"/>
      <c r="C814" s="19"/>
      <c r="D814" s="19"/>
      <c r="E814" s="364"/>
      <c r="F814" s="388"/>
      <c r="G814" s="19"/>
      <c r="H814" s="19"/>
      <c r="I814" s="19"/>
      <c r="J814" s="19"/>
      <c r="K814" s="19"/>
      <c r="L814" s="385"/>
      <c r="M814" s="19"/>
    </row>
    <row r="815" spans="2:13" x14ac:dyDescent="0.25">
      <c r="B815" s="19"/>
      <c r="C815" s="19"/>
      <c r="D815" s="19"/>
      <c r="E815" s="364"/>
      <c r="F815" s="388"/>
      <c r="G815" s="19"/>
      <c r="H815" s="19"/>
      <c r="I815" s="19"/>
      <c r="J815" s="19"/>
      <c r="K815" s="19"/>
      <c r="L815" s="385"/>
      <c r="M815" s="19"/>
    </row>
    <row r="816" spans="2:13" x14ac:dyDescent="0.25">
      <c r="B816" s="19"/>
      <c r="C816" s="19"/>
      <c r="D816" s="19"/>
      <c r="E816" s="364"/>
      <c r="F816" s="388"/>
      <c r="G816" s="19"/>
      <c r="H816" s="19"/>
      <c r="I816" s="19"/>
      <c r="J816" s="19"/>
      <c r="K816" s="19"/>
      <c r="L816" s="385"/>
      <c r="M816" s="19"/>
    </row>
    <row r="817" spans="2:13" x14ac:dyDescent="0.25">
      <c r="B817" s="19"/>
      <c r="C817" s="19"/>
      <c r="D817" s="19"/>
      <c r="E817" s="364"/>
      <c r="F817" s="388"/>
      <c r="G817" s="19"/>
      <c r="H817" s="19"/>
      <c r="I817" s="19"/>
      <c r="J817" s="19"/>
      <c r="K817" s="19"/>
      <c r="L817" s="385"/>
      <c r="M817" s="19"/>
    </row>
    <row r="818" spans="2:13" x14ac:dyDescent="0.25">
      <c r="B818" s="19"/>
      <c r="C818" s="19"/>
      <c r="D818" s="19"/>
      <c r="E818" s="364"/>
      <c r="F818" s="388"/>
      <c r="G818" s="19"/>
      <c r="H818" s="19"/>
      <c r="I818" s="19"/>
      <c r="J818" s="19"/>
      <c r="K818" s="19"/>
      <c r="L818" s="385"/>
      <c r="M818" s="19"/>
    </row>
    <row r="819" spans="2:13" x14ac:dyDescent="0.25">
      <c r="B819" s="19"/>
      <c r="C819" s="19"/>
      <c r="D819" s="19"/>
      <c r="E819" s="364"/>
      <c r="F819" s="388"/>
      <c r="G819" s="19"/>
      <c r="H819" s="19"/>
      <c r="I819" s="19"/>
      <c r="J819" s="19"/>
      <c r="K819" s="19"/>
      <c r="L819" s="385"/>
      <c r="M819" s="19"/>
    </row>
    <row r="820" spans="2:13" x14ac:dyDescent="0.25">
      <c r="B820" s="19"/>
      <c r="C820" s="19"/>
      <c r="D820" s="19"/>
      <c r="E820" s="364"/>
      <c r="F820" s="388"/>
      <c r="G820" s="19"/>
      <c r="H820" s="19"/>
      <c r="I820" s="19"/>
      <c r="J820" s="19"/>
      <c r="K820" s="19"/>
      <c r="L820" s="385"/>
      <c r="M820" s="19"/>
    </row>
    <row r="821" spans="2:13" x14ac:dyDescent="0.25">
      <c r="B821" s="19"/>
      <c r="C821" s="19"/>
      <c r="D821" s="19"/>
      <c r="E821" s="364"/>
      <c r="F821" s="388"/>
      <c r="G821" s="19"/>
      <c r="H821" s="19"/>
      <c r="I821" s="19"/>
      <c r="J821" s="19"/>
      <c r="K821" s="19"/>
      <c r="L821" s="385"/>
      <c r="M821" s="19"/>
    </row>
    <row r="822" spans="2:13" x14ac:dyDescent="0.25">
      <c r="B822" s="19"/>
      <c r="C822" s="19"/>
      <c r="D822" s="19"/>
      <c r="E822" s="364"/>
      <c r="F822" s="388"/>
      <c r="G822" s="19"/>
      <c r="H822" s="19"/>
      <c r="I822" s="19"/>
      <c r="J822" s="19"/>
      <c r="K822" s="19"/>
      <c r="L822" s="385"/>
      <c r="M822" s="19"/>
    </row>
    <row r="823" spans="2:13" x14ac:dyDescent="0.25">
      <c r="B823" s="19"/>
      <c r="C823" s="19"/>
      <c r="D823" s="19"/>
      <c r="E823" s="364"/>
      <c r="F823" s="388"/>
      <c r="G823" s="19"/>
      <c r="H823" s="19"/>
      <c r="I823" s="19"/>
      <c r="J823" s="19"/>
      <c r="K823" s="19"/>
      <c r="L823" s="385"/>
      <c r="M823" s="19"/>
    </row>
    <row r="824" spans="2:13" x14ac:dyDescent="0.25">
      <c r="B824" s="19"/>
      <c r="C824" s="19"/>
      <c r="D824" s="19"/>
      <c r="E824" s="364"/>
      <c r="F824" s="388"/>
      <c r="G824" s="19"/>
      <c r="H824" s="19"/>
      <c r="I824" s="19"/>
      <c r="J824" s="19"/>
      <c r="K824" s="19"/>
      <c r="L824" s="385"/>
      <c r="M824" s="19"/>
    </row>
    <row r="825" spans="2:13" x14ac:dyDescent="0.25">
      <c r="B825" s="19"/>
      <c r="C825" s="19"/>
      <c r="D825" s="19"/>
      <c r="E825" s="364"/>
      <c r="F825" s="388"/>
      <c r="G825" s="19"/>
      <c r="H825" s="19"/>
      <c r="I825" s="19"/>
      <c r="J825" s="19"/>
      <c r="K825" s="19"/>
      <c r="L825" s="385"/>
      <c r="M825" s="19"/>
    </row>
    <row r="826" spans="2:13" x14ac:dyDescent="0.25">
      <c r="B826" s="19"/>
      <c r="C826" s="19"/>
      <c r="D826" s="19"/>
      <c r="E826" s="364"/>
      <c r="F826" s="388"/>
      <c r="G826" s="19"/>
      <c r="H826" s="19"/>
      <c r="I826" s="19"/>
      <c r="J826" s="19"/>
      <c r="K826" s="19"/>
      <c r="L826" s="385"/>
      <c r="M826" s="19"/>
    </row>
    <row r="827" spans="2:13" x14ac:dyDescent="0.25">
      <c r="B827" s="19"/>
      <c r="C827" s="19"/>
      <c r="D827" s="19"/>
      <c r="E827" s="364"/>
      <c r="F827" s="388"/>
      <c r="G827" s="19"/>
      <c r="H827" s="19"/>
      <c r="I827" s="19"/>
      <c r="J827" s="19"/>
      <c r="K827" s="19"/>
      <c r="L827" s="385"/>
      <c r="M827" s="19"/>
    </row>
    <row r="828" spans="2:13" x14ac:dyDescent="0.25">
      <c r="B828" s="19"/>
      <c r="C828" s="19"/>
      <c r="D828" s="19"/>
      <c r="E828" s="364"/>
      <c r="F828" s="388"/>
      <c r="G828" s="19"/>
      <c r="H828" s="19"/>
      <c r="I828" s="19"/>
      <c r="J828" s="19"/>
      <c r="K828" s="19"/>
      <c r="L828" s="385"/>
      <c r="M828" s="19"/>
    </row>
    <row r="829" spans="2:13" x14ac:dyDescent="0.25">
      <c r="B829" s="19"/>
      <c r="C829" s="19"/>
      <c r="D829" s="19"/>
      <c r="E829" s="364"/>
      <c r="F829" s="388"/>
      <c r="G829" s="19"/>
      <c r="H829" s="19"/>
      <c r="I829" s="19"/>
      <c r="J829" s="19"/>
      <c r="K829" s="19"/>
      <c r="L829" s="385"/>
      <c r="M829" s="19"/>
    </row>
    <row r="830" spans="2:13" x14ac:dyDescent="0.25">
      <c r="B830" s="19"/>
      <c r="C830" s="19"/>
      <c r="D830" s="19"/>
      <c r="E830" s="364"/>
      <c r="F830" s="388"/>
      <c r="G830" s="19"/>
      <c r="H830" s="19"/>
      <c r="I830" s="19"/>
      <c r="J830" s="19"/>
      <c r="K830" s="19"/>
      <c r="L830" s="385"/>
      <c r="M830" s="19"/>
    </row>
    <row r="831" spans="2:13" x14ac:dyDescent="0.25">
      <c r="B831" s="19"/>
      <c r="C831" s="19"/>
      <c r="D831" s="19"/>
      <c r="E831" s="364"/>
      <c r="F831" s="388"/>
      <c r="G831" s="19"/>
      <c r="H831" s="19"/>
      <c r="I831" s="19"/>
      <c r="J831" s="19"/>
      <c r="K831" s="19"/>
      <c r="L831" s="385"/>
      <c r="M831" s="19"/>
    </row>
    <row r="832" spans="2:13" x14ac:dyDescent="0.25">
      <c r="B832" s="19"/>
      <c r="C832" s="19"/>
      <c r="D832" s="19"/>
      <c r="E832" s="364"/>
      <c r="F832" s="388"/>
      <c r="G832" s="19"/>
      <c r="H832" s="19"/>
      <c r="I832" s="19"/>
      <c r="J832" s="19"/>
      <c r="K832" s="19"/>
      <c r="L832" s="385"/>
      <c r="M832" s="19"/>
    </row>
    <row r="833" spans="2:13" x14ac:dyDescent="0.25">
      <c r="B833" s="19"/>
      <c r="C833" s="19"/>
      <c r="D833" s="19"/>
      <c r="E833" s="364"/>
      <c r="F833" s="388"/>
      <c r="G833" s="19"/>
      <c r="H833" s="19"/>
      <c r="I833" s="19"/>
      <c r="J833" s="19"/>
      <c r="K833" s="19"/>
      <c r="L833" s="385"/>
      <c r="M833" s="19"/>
    </row>
    <row r="834" spans="2:13" x14ac:dyDescent="0.25">
      <c r="B834" s="19"/>
      <c r="C834" s="19"/>
      <c r="D834" s="19"/>
      <c r="E834" s="364"/>
      <c r="F834" s="388"/>
      <c r="G834" s="19"/>
      <c r="H834" s="19"/>
      <c r="I834" s="19"/>
      <c r="J834" s="19"/>
      <c r="K834" s="19"/>
      <c r="L834" s="385"/>
      <c r="M834" s="19"/>
    </row>
    <row r="835" spans="2:13" x14ac:dyDescent="0.25">
      <c r="B835" s="19"/>
      <c r="C835" s="19"/>
      <c r="D835" s="19"/>
      <c r="E835" s="364"/>
      <c r="F835" s="388"/>
      <c r="G835" s="19"/>
      <c r="H835" s="19"/>
      <c r="I835" s="19"/>
      <c r="J835" s="19"/>
      <c r="K835" s="19"/>
      <c r="L835" s="385"/>
      <c r="M835" s="19"/>
    </row>
    <row r="836" spans="2:13" x14ac:dyDescent="0.25">
      <c r="B836" s="19"/>
      <c r="C836" s="19"/>
      <c r="D836" s="19"/>
      <c r="E836" s="364"/>
      <c r="F836" s="388"/>
      <c r="G836" s="19"/>
      <c r="H836" s="19"/>
      <c r="I836" s="19"/>
      <c r="J836" s="19"/>
      <c r="K836" s="19"/>
      <c r="L836" s="385"/>
      <c r="M836" s="19"/>
    </row>
    <row r="837" spans="2:13" x14ac:dyDescent="0.25">
      <c r="B837" s="19"/>
      <c r="C837" s="19"/>
      <c r="D837" s="19"/>
      <c r="E837" s="364"/>
      <c r="F837" s="388"/>
      <c r="G837" s="19"/>
      <c r="H837" s="19"/>
      <c r="I837" s="19"/>
      <c r="J837" s="19"/>
      <c r="K837" s="19"/>
      <c r="L837" s="385"/>
      <c r="M837" s="19"/>
    </row>
    <row r="838" spans="2:13" x14ac:dyDescent="0.25">
      <c r="B838" s="19"/>
      <c r="C838" s="19"/>
      <c r="D838" s="19"/>
      <c r="E838" s="364"/>
      <c r="F838" s="388"/>
      <c r="G838" s="19"/>
      <c r="H838" s="19"/>
      <c r="I838" s="19"/>
      <c r="J838" s="19"/>
      <c r="K838" s="19"/>
      <c r="L838" s="385"/>
      <c r="M838" s="19"/>
    </row>
    <row r="839" spans="2:13" x14ac:dyDescent="0.25">
      <c r="B839" s="19"/>
      <c r="C839" s="19"/>
      <c r="D839" s="19"/>
      <c r="E839" s="364"/>
      <c r="F839" s="388"/>
      <c r="G839" s="19"/>
      <c r="H839" s="19"/>
      <c r="I839" s="19"/>
      <c r="J839" s="19"/>
      <c r="K839" s="19"/>
      <c r="L839" s="385"/>
      <c r="M839" s="19"/>
    </row>
    <row r="840" spans="2:13" x14ac:dyDescent="0.25">
      <c r="B840" s="19"/>
      <c r="C840" s="19"/>
      <c r="D840" s="19"/>
      <c r="E840" s="364"/>
      <c r="F840" s="388"/>
      <c r="G840" s="19"/>
      <c r="H840" s="19"/>
      <c r="I840" s="19"/>
      <c r="J840" s="19"/>
      <c r="K840" s="19"/>
      <c r="L840" s="385"/>
      <c r="M840" s="19"/>
    </row>
    <row r="841" spans="2:13" x14ac:dyDescent="0.25">
      <c r="B841" s="19"/>
      <c r="C841" s="19"/>
      <c r="D841" s="19"/>
      <c r="E841" s="364"/>
      <c r="F841" s="388"/>
      <c r="G841" s="19"/>
      <c r="H841" s="19"/>
      <c r="I841" s="19"/>
      <c r="J841" s="19"/>
      <c r="K841" s="19"/>
      <c r="L841" s="385"/>
      <c r="M841" s="19"/>
    </row>
    <row r="842" spans="2:13" x14ac:dyDescent="0.25">
      <c r="B842" s="19"/>
      <c r="C842" s="19"/>
      <c r="D842" s="19"/>
      <c r="E842" s="364"/>
      <c r="F842" s="388"/>
      <c r="G842" s="19"/>
      <c r="H842" s="19"/>
      <c r="I842" s="19"/>
      <c r="J842" s="19"/>
      <c r="K842" s="19"/>
      <c r="L842" s="385"/>
      <c r="M842" s="19"/>
    </row>
    <row r="843" spans="2:13" x14ac:dyDescent="0.25">
      <c r="B843" s="19"/>
      <c r="C843" s="19"/>
      <c r="D843" s="19"/>
      <c r="E843" s="364"/>
      <c r="F843" s="388"/>
      <c r="G843" s="19"/>
      <c r="H843" s="19"/>
      <c r="I843" s="19"/>
      <c r="J843" s="19"/>
      <c r="K843" s="19"/>
      <c r="L843" s="385"/>
      <c r="M843" s="19"/>
    </row>
    <row r="844" spans="2:13" x14ac:dyDescent="0.25">
      <c r="B844" s="19"/>
      <c r="C844" s="19"/>
      <c r="D844" s="19"/>
      <c r="E844" s="364"/>
      <c r="F844" s="388"/>
      <c r="G844" s="19"/>
      <c r="H844" s="19"/>
      <c r="I844" s="19"/>
      <c r="J844" s="19"/>
      <c r="K844" s="19"/>
      <c r="L844" s="385"/>
      <c r="M844" s="19"/>
    </row>
    <row r="845" spans="2:13" x14ac:dyDescent="0.25">
      <c r="B845" s="19"/>
      <c r="C845" s="19"/>
      <c r="D845" s="19"/>
      <c r="E845" s="364"/>
      <c r="F845" s="388"/>
      <c r="G845" s="19"/>
      <c r="H845" s="19"/>
      <c r="I845" s="19"/>
      <c r="J845" s="19"/>
      <c r="K845" s="19"/>
      <c r="L845" s="385"/>
      <c r="M845" s="19"/>
    </row>
    <row r="846" spans="2:13" x14ac:dyDescent="0.25">
      <c r="B846" s="19"/>
      <c r="C846" s="19"/>
      <c r="D846" s="19"/>
      <c r="E846" s="364"/>
      <c r="F846" s="388"/>
      <c r="G846" s="19"/>
      <c r="H846" s="19"/>
      <c r="I846" s="19"/>
      <c r="J846" s="19"/>
      <c r="K846" s="19"/>
      <c r="L846" s="385"/>
      <c r="M846" s="19"/>
    </row>
    <row r="847" spans="2:13" x14ac:dyDescent="0.25">
      <c r="B847" s="19"/>
      <c r="C847" s="19"/>
      <c r="D847" s="19"/>
      <c r="E847" s="364"/>
      <c r="F847" s="388"/>
      <c r="G847" s="19"/>
      <c r="H847" s="19"/>
      <c r="I847" s="19"/>
      <c r="J847" s="19"/>
      <c r="K847" s="19"/>
      <c r="L847" s="385"/>
      <c r="M847" s="19"/>
    </row>
    <row r="848" spans="2:13" x14ac:dyDescent="0.25">
      <c r="B848" s="19"/>
      <c r="C848" s="19"/>
      <c r="D848" s="19"/>
      <c r="E848" s="364"/>
      <c r="F848" s="388"/>
      <c r="G848" s="19"/>
      <c r="H848" s="19"/>
      <c r="I848" s="19"/>
      <c r="J848" s="19"/>
      <c r="K848" s="19"/>
      <c r="L848" s="385"/>
      <c r="M848" s="19"/>
    </row>
    <row r="849" spans="2:13" x14ac:dyDescent="0.25">
      <c r="B849" s="19"/>
      <c r="C849" s="19"/>
      <c r="D849" s="19"/>
      <c r="E849" s="364"/>
      <c r="F849" s="388"/>
      <c r="G849" s="19"/>
      <c r="H849" s="19"/>
      <c r="I849" s="19"/>
      <c r="J849" s="19"/>
      <c r="K849" s="19"/>
      <c r="L849" s="385"/>
      <c r="M849" s="19"/>
    </row>
    <row r="850" spans="2:13" x14ac:dyDescent="0.25">
      <c r="B850" s="19"/>
      <c r="C850" s="19"/>
      <c r="D850" s="19"/>
      <c r="E850" s="364"/>
      <c r="F850" s="388"/>
      <c r="G850" s="19"/>
      <c r="H850" s="19"/>
      <c r="I850" s="19"/>
      <c r="J850" s="19"/>
      <c r="K850" s="19"/>
      <c r="L850" s="385"/>
      <c r="M850" s="19"/>
    </row>
    <row r="851" spans="2:13" x14ac:dyDescent="0.25">
      <c r="B851" s="19"/>
      <c r="C851" s="19"/>
      <c r="D851" s="19"/>
      <c r="E851" s="364"/>
      <c r="F851" s="388"/>
      <c r="G851" s="19"/>
      <c r="H851" s="19"/>
      <c r="I851" s="19"/>
      <c r="J851" s="19"/>
      <c r="K851" s="19"/>
      <c r="L851" s="385"/>
      <c r="M851" s="19"/>
    </row>
    <row r="852" spans="2:13" x14ac:dyDescent="0.25">
      <c r="B852" s="19"/>
      <c r="C852" s="19"/>
      <c r="D852" s="19"/>
      <c r="E852" s="364"/>
      <c r="F852" s="388"/>
      <c r="G852" s="19"/>
      <c r="H852" s="19"/>
      <c r="I852" s="19"/>
      <c r="J852" s="19"/>
      <c r="K852" s="19"/>
      <c r="L852" s="385"/>
      <c r="M852" s="19"/>
    </row>
    <row r="853" spans="2:13" x14ac:dyDescent="0.25">
      <c r="B853" s="19"/>
      <c r="C853" s="19"/>
      <c r="D853" s="19"/>
      <c r="E853" s="364"/>
      <c r="F853" s="388"/>
      <c r="G853" s="19"/>
      <c r="H853" s="19"/>
      <c r="I853" s="19"/>
      <c r="J853" s="19"/>
      <c r="K853" s="19"/>
      <c r="L853" s="385"/>
      <c r="M853" s="19"/>
    </row>
    <row r="854" spans="2:13" x14ac:dyDescent="0.25">
      <c r="B854" s="19"/>
      <c r="C854" s="19"/>
      <c r="D854" s="19"/>
      <c r="E854" s="364"/>
      <c r="F854" s="388"/>
      <c r="G854" s="19"/>
      <c r="H854" s="19"/>
      <c r="I854" s="19"/>
      <c r="J854" s="19"/>
      <c r="K854" s="19"/>
      <c r="L854" s="385"/>
      <c r="M854" s="19"/>
    </row>
    <row r="855" spans="2:13" x14ac:dyDescent="0.25">
      <c r="B855" s="19"/>
      <c r="C855" s="19"/>
      <c r="D855" s="19"/>
      <c r="E855" s="364"/>
      <c r="F855" s="388"/>
      <c r="G855" s="19"/>
      <c r="H855" s="19"/>
      <c r="I855" s="19"/>
      <c r="J855" s="19"/>
      <c r="K855" s="19"/>
      <c r="L855" s="385"/>
      <c r="M855" s="19"/>
    </row>
    <row r="856" spans="2:13" x14ac:dyDescent="0.25">
      <c r="B856" s="19"/>
      <c r="C856" s="19"/>
      <c r="D856" s="19"/>
      <c r="E856" s="364"/>
      <c r="F856" s="388"/>
      <c r="G856" s="19"/>
      <c r="H856" s="19"/>
      <c r="I856" s="19"/>
      <c r="J856" s="19"/>
      <c r="K856" s="19"/>
      <c r="L856" s="385"/>
      <c r="M856" s="19"/>
    </row>
    <row r="857" spans="2:13" x14ac:dyDescent="0.25">
      <c r="B857" s="19"/>
      <c r="C857" s="19"/>
      <c r="D857" s="19"/>
      <c r="E857" s="364"/>
      <c r="F857" s="388"/>
      <c r="G857" s="19"/>
      <c r="H857" s="19"/>
      <c r="I857" s="19"/>
      <c r="J857" s="19"/>
      <c r="K857" s="19"/>
      <c r="L857" s="385"/>
      <c r="M857" s="19"/>
    </row>
    <row r="858" spans="2:13" x14ac:dyDescent="0.25">
      <c r="B858" s="19"/>
      <c r="C858" s="19"/>
      <c r="D858" s="19"/>
      <c r="E858" s="364"/>
      <c r="F858" s="388"/>
      <c r="G858" s="19"/>
      <c r="H858" s="19"/>
      <c r="I858" s="19"/>
      <c r="J858" s="19"/>
      <c r="K858" s="19"/>
      <c r="L858" s="385"/>
      <c r="M858" s="19"/>
    </row>
    <row r="859" spans="2:13" x14ac:dyDescent="0.25">
      <c r="B859" s="19"/>
      <c r="C859" s="19"/>
      <c r="D859" s="19"/>
      <c r="E859" s="364"/>
      <c r="F859" s="388"/>
      <c r="G859" s="19"/>
      <c r="H859" s="19"/>
      <c r="I859" s="19"/>
      <c r="J859" s="19"/>
      <c r="K859" s="19"/>
      <c r="L859" s="385"/>
      <c r="M859" s="19"/>
    </row>
    <row r="860" spans="2:13" x14ac:dyDescent="0.25">
      <c r="B860" s="19"/>
      <c r="C860" s="19"/>
      <c r="D860" s="19"/>
      <c r="E860" s="364"/>
      <c r="F860" s="388"/>
      <c r="G860" s="19"/>
      <c r="H860" s="19"/>
      <c r="I860" s="19"/>
      <c r="J860" s="19"/>
      <c r="K860" s="19"/>
      <c r="L860" s="385"/>
      <c r="M860" s="19"/>
    </row>
    <row r="861" spans="2:13" x14ac:dyDescent="0.25">
      <c r="B861" s="19"/>
      <c r="C861" s="19"/>
      <c r="D861" s="19"/>
      <c r="E861" s="364"/>
      <c r="F861" s="388"/>
      <c r="G861" s="19"/>
      <c r="H861" s="19"/>
      <c r="I861" s="19"/>
      <c r="J861" s="19"/>
      <c r="K861" s="19"/>
      <c r="L861" s="385"/>
      <c r="M861" s="19"/>
    </row>
    <row r="862" spans="2:13" x14ac:dyDescent="0.25">
      <c r="B862" s="19"/>
      <c r="C862" s="19"/>
      <c r="D862" s="19"/>
      <c r="E862" s="364"/>
      <c r="F862" s="388"/>
      <c r="G862" s="19"/>
      <c r="H862" s="19"/>
      <c r="I862" s="19"/>
      <c r="J862" s="19"/>
      <c r="K862" s="19"/>
      <c r="L862" s="385"/>
      <c r="M862" s="19"/>
    </row>
    <row r="863" spans="2:13" x14ac:dyDescent="0.25">
      <c r="B863" s="19"/>
      <c r="C863" s="19"/>
      <c r="D863" s="19"/>
      <c r="E863" s="364"/>
      <c r="F863" s="388"/>
      <c r="G863" s="19"/>
      <c r="H863" s="19"/>
      <c r="I863" s="19"/>
      <c r="J863" s="19"/>
      <c r="K863" s="19"/>
      <c r="L863" s="385"/>
      <c r="M863" s="19"/>
    </row>
    <row r="864" spans="2:13" x14ac:dyDescent="0.25">
      <c r="B864" s="19"/>
      <c r="C864" s="19"/>
      <c r="D864" s="19"/>
      <c r="E864" s="364"/>
      <c r="F864" s="388"/>
      <c r="G864" s="19"/>
      <c r="H864" s="19"/>
      <c r="I864" s="19"/>
      <c r="J864" s="19"/>
      <c r="K864" s="19"/>
      <c r="L864" s="385"/>
      <c r="M864" s="19"/>
    </row>
    <row r="865" spans="2:13" x14ac:dyDescent="0.25">
      <c r="B865" s="19"/>
      <c r="C865" s="19"/>
      <c r="D865" s="19"/>
      <c r="E865" s="364"/>
      <c r="F865" s="388"/>
      <c r="G865" s="19"/>
      <c r="H865" s="19"/>
      <c r="I865" s="19"/>
      <c r="J865" s="19"/>
      <c r="K865" s="19"/>
      <c r="L865" s="385"/>
      <c r="M865" s="19"/>
    </row>
    <row r="866" spans="2:13" x14ac:dyDescent="0.25">
      <c r="B866" s="19"/>
      <c r="C866" s="19"/>
      <c r="D866" s="19"/>
      <c r="E866" s="364"/>
      <c r="F866" s="388"/>
      <c r="G866" s="19"/>
      <c r="H866" s="19"/>
      <c r="I866" s="19"/>
      <c r="J866" s="19"/>
      <c r="K866" s="19"/>
      <c r="L866" s="385"/>
      <c r="M866" s="19"/>
    </row>
    <row r="867" spans="2:13" x14ac:dyDescent="0.25">
      <c r="B867" s="19"/>
      <c r="C867" s="19"/>
      <c r="D867" s="19"/>
      <c r="E867" s="364"/>
      <c r="F867" s="388"/>
      <c r="G867" s="19"/>
      <c r="H867" s="19"/>
      <c r="I867" s="19"/>
      <c r="J867" s="19"/>
      <c r="K867" s="19"/>
      <c r="L867" s="385"/>
      <c r="M867" s="19"/>
    </row>
    <row r="868" spans="2:13" x14ac:dyDescent="0.25">
      <c r="B868" s="19"/>
      <c r="C868" s="19"/>
      <c r="D868" s="19"/>
      <c r="E868" s="364"/>
      <c r="F868" s="388"/>
      <c r="G868" s="19"/>
      <c r="H868" s="19"/>
      <c r="I868" s="19"/>
      <c r="J868" s="19"/>
      <c r="K868" s="19"/>
      <c r="L868" s="385"/>
      <c r="M868" s="19"/>
    </row>
    <row r="869" spans="2:13" x14ac:dyDescent="0.25">
      <c r="B869" s="19"/>
      <c r="C869" s="19"/>
      <c r="D869" s="19"/>
      <c r="E869" s="364"/>
      <c r="F869" s="388"/>
      <c r="G869" s="19"/>
      <c r="H869" s="19"/>
      <c r="I869" s="19"/>
      <c r="J869" s="19"/>
      <c r="K869" s="19"/>
      <c r="L869" s="385"/>
      <c r="M869" s="19"/>
    </row>
    <row r="870" spans="2:13" x14ac:dyDescent="0.25">
      <c r="B870" s="19"/>
      <c r="C870" s="19"/>
      <c r="D870" s="19"/>
      <c r="E870" s="364"/>
      <c r="F870" s="388"/>
      <c r="G870" s="19"/>
      <c r="H870" s="19"/>
      <c r="I870" s="19"/>
      <c r="J870" s="19"/>
      <c r="K870" s="19"/>
      <c r="L870" s="385"/>
      <c r="M870" s="19"/>
    </row>
    <row r="871" spans="2:13" x14ac:dyDescent="0.25">
      <c r="B871" s="19"/>
      <c r="C871" s="19"/>
      <c r="D871" s="19"/>
      <c r="E871" s="364"/>
      <c r="F871" s="388"/>
      <c r="G871" s="19"/>
      <c r="H871" s="19"/>
      <c r="I871" s="19"/>
      <c r="J871" s="19"/>
      <c r="K871" s="19"/>
      <c r="L871" s="385"/>
      <c r="M871" s="19"/>
    </row>
    <row r="872" spans="2:13" x14ac:dyDescent="0.25">
      <c r="B872" s="19"/>
      <c r="C872" s="19"/>
      <c r="D872" s="19"/>
      <c r="E872" s="364"/>
      <c r="F872" s="388"/>
      <c r="G872" s="19"/>
      <c r="H872" s="19"/>
      <c r="I872" s="19"/>
      <c r="J872" s="19"/>
      <c r="K872" s="19"/>
      <c r="L872" s="385"/>
      <c r="M872" s="19"/>
    </row>
    <row r="873" spans="2:13" x14ac:dyDescent="0.25">
      <c r="B873" s="19"/>
      <c r="C873" s="19"/>
      <c r="D873" s="19"/>
      <c r="E873" s="364"/>
      <c r="F873" s="388"/>
      <c r="G873" s="19"/>
      <c r="H873" s="19"/>
      <c r="I873" s="19"/>
      <c r="J873" s="19"/>
      <c r="K873" s="19"/>
      <c r="L873" s="385"/>
      <c r="M873" s="19"/>
    </row>
    <row r="874" spans="2:13" x14ac:dyDescent="0.25">
      <c r="B874" s="19"/>
      <c r="C874" s="19"/>
      <c r="D874" s="19"/>
      <c r="E874" s="364"/>
      <c r="F874" s="388"/>
      <c r="G874" s="19"/>
      <c r="H874" s="19"/>
      <c r="I874" s="19"/>
      <c r="J874" s="19"/>
      <c r="K874" s="19"/>
      <c r="L874" s="385"/>
      <c r="M874" s="19"/>
    </row>
    <row r="875" spans="2:13" x14ac:dyDescent="0.25">
      <c r="B875" s="19"/>
      <c r="C875" s="19"/>
      <c r="D875" s="19"/>
      <c r="E875" s="364"/>
      <c r="F875" s="388"/>
      <c r="G875" s="19"/>
      <c r="H875" s="19"/>
      <c r="I875" s="19"/>
      <c r="J875" s="19"/>
      <c r="K875" s="19"/>
      <c r="L875" s="385"/>
      <c r="M875" s="19"/>
    </row>
    <row r="876" spans="2:13" x14ac:dyDescent="0.25">
      <c r="B876" s="19"/>
      <c r="C876" s="19"/>
      <c r="D876" s="19"/>
      <c r="E876" s="364"/>
      <c r="F876" s="388"/>
      <c r="G876" s="19"/>
      <c r="H876" s="19"/>
      <c r="I876" s="19"/>
      <c r="J876" s="19"/>
      <c r="K876" s="19"/>
      <c r="L876" s="385"/>
      <c r="M876" s="19"/>
    </row>
    <row r="877" spans="2:13" x14ac:dyDescent="0.25">
      <c r="B877" s="19"/>
      <c r="C877" s="19"/>
      <c r="D877" s="19"/>
      <c r="E877" s="364"/>
      <c r="F877" s="388"/>
      <c r="G877" s="19"/>
      <c r="H877" s="19"/>
      <c r="I877" s="19"/>
      <c r="J877" s="19"/>
      <c r="K877" s="19"/>
      <c r="L877" s="385"/>
      <c r="M877" s="19"/>
    </row>
    <row r="878" spans="2:13" x14ac:dyDescent="0.25">
      <c r="B878" s="19"/>
      <c r="C878" s="19"/>
      <c r="D878" s="19"/>
      <c r="E878" s="364"/>
      <c r="F878" s="388"/>
      <c r="G878" s="19"/>
      <c r="H878" s="19"/>
      <c r="I878" s="19"/>
      <c r="J878" s="19"/>
      <c r="K878" s="19"/>
      <c r="L878" s="385"/>
      <c r="M878" s="19"/>
    </row>
    <row r="879" spans="2:13" x14ac:dyDescent="0.25">
      <c r="B879" s="19"/>
      <c r="C879" s="19"/>
      <c r="D879" s="19"/>
      <c r="E879" s="364"/>
      <c r="F879" s="388"/>
      <c r="G879" s="19"/>
      <c r="H879" s="19"/>
      <c r="I879" s="19"/>
      <c r="J879" s="19"/>
      <c r="K879" s="19"/>
      <c r="L879" s="385"/>
      <c r="M879" s="19"/>
    </row>
    <row r="880" spans="2:13" x14ac:dyDescent="0.25">
      <c r="B880" s="19"/>
      <c r="C880" s="19"/>
      <c r="D880" s="19"/>
      <c r="E880" s="364"/>
      <c r="F880" s="388"/>
      <c r="G880" s="19"/>
      <c r="H880" s="19"/>
      <c r="I880" s="19"/>
      <c r="J880" s="19"/>
      <c r="K880" s="19"/>
      <c r="L880" s="385"/>
      <c r="M880" s="19"/>
    </row>
    <row r="881" spans="2:13" x14ac:dyDescent="0.25">
      <c r="B881" s="19"/>
      <c r="C881" s="19"/>
      <c r="D881" s="19"/>
      <c r="E881" s="364"/>
      <c r="F881" s="388"/>
      <c r="G881" s="19"/>
      <c r="H881" s="19"/>
      <c r="I881" s="19"/>
      <c r="J881" s="19"/>
      <c r="K881" s="19"/>
      <c r="L881" s="385"/>
      <c r="M881" s="19"/>
    </row>
    <row r="882" spans="2:13" x14ac:dyDescent="0.25">
      <c r="B882" s="19"/>
      <c r="C882" s="19"/>
      <c r="D882" s="19"/>
      <c r="E882" s="364"/>
      <c r="F882" s="388"/>
      <c r="G882" s="19"/>
      <c r="H882" s="19"/>
      <c r="I882" s="19"/>
      <c r="J882" s="19"/>
      <c r="K882" s="19"/>
      <c r="L882" s="385"/>
      <c r="M882" s="19"/>
    </row>
    <row r="883" spans="2:13" x14ac:dyDescent="0.25">
      <c r="B883" s="19"/>
      <c r="C883" s="19"/>
      <c r="D883" s="19"/>
      <c r="E883" s="364"/>
      <c r="F883" s="388"/>
      <c r="G883" s="19"/>
      <c r="H883" s="19"/>
      <c r="I883" s="19"/>
      <c r="J883" s="19"/>
      <c r="K883" s="19"/>
      <c r="L883" s="385"/>
      <c r="M883" s="19"/>
    </row>
    <row r="884" spans="2:13" x14ac:dyDescent="0.25">
      <c r="B884" s="19"/>
      <c r="C884" s="19"/>
      <c r="D884" s="19"/>
      <c r="E884" s="364"/>
      <c r="F884" s="388"/>
      <c r="G884" s="19"/>
      <c r="H884" s="19"/>
      <c r="I884" s="19"/>
      <c r="J884" s="19"/>
      <c r="K884" s="19"/>
      <c r="L884" s="385"/>
      <c r="M884" s="19"/>
    </row>
    <row r="885" spans="2:13" x14ac:dyDescent="0.25">
      <c r="B885" s="19"/>
      <c r="C885" s="19"/>
      <c r="D885" s="19"/>
      <c r="E885" s="364"/>
      <c r="F885" s="388"/>
      <c r="G885" s="19"/>
      <c r="H885" s="19"/>
      <c r="I885" s="19"/>
      <c r="J885" s="19"/>
      <c r="K885" s="19"/>
      <c r="L885" s="385"/>
      <c r="M885" s="19"/>
    </row>
    <row r="886" spans="2:13" x14ac:dyDescent="0.25">
      <c r="B886" s="19"/>
      <c r="C886" s="19"/>
      <c r="D886" s="19"/>
      <c r="E886" s="364"/>
      <c r="F886" s="388"/>
      <c r="G886" s="19"/>
      <c r="H886" s="19"/>
      <c r="I886" s="19"/>
      <c r="J886" s="19"/>
      <c r="K886" s="19"/>
      <c r="L886" s="385"/>
      <c r="M886" s="19"/>
    </row>
    <row r="887" spans="2:13" x14ac:dyDescent="0.25">
      <c r="B887" s="19"/>
      <c r="C887" s="19"/>
      <c r="D887" s="19"/>
      <c r="E887" s="364"/>
      <c r="F887" s="388"/>
      <c r="G887" s="19"/>
      <c r="H887" s="19"/>
      <c r="I887" s="19"/>
      <c r="J887" s="19"/>
      <c r="K887" s="19"/>
      <c r="L887" s="385"/>
      <c r="M887" s="19"/>
    </row>
    <row r="888" spans="2:13" x14ac:dyDescent="0.25">
      <c r="B888" s="19"/>
      <c r="C888" s="19"/>
      <c r="D888" s="19"/>
      <c r="E888" s="364"/>
      <c r="F888" s="388"/>
      <c r="G888" s="19"/>
      <c r="H888" s="19"/>
      <c r="I888" s="19"/>
      <c r="J888" s="19"/>
      <c r="K888" s="19"/>
      <c r="L888" s="385"/>
      <c r="M888" s="19"/>
    </row>
    <row r="889" spans="2:13" x14ac:dyDescent="0.25">
      <c r="B889" s="19"/>
      <c r="C889" s="19"/>
      <c r="D889" s="19"/>
      <c r="E889" s="364"/>
      <c r="F889" s="388"/>
      <c r="G889" s="19"/>
      <c r="H889" s="19"/>
      <c r="I889" s="19"/>
      <c r="J889" s="19"/>
      <c r="K889" s="19"/>
      <c r="L889" s="385"/>
      <c r="M889" s="19"/>
    </row>
    <row r="890" spans="2:13" x14ac:dyDescent="0.25">
      <c r="B890" s="19"/>
      <c r="C890" s="19"/>
      <c r="D890" s="19"/>
      <c r="E890" s="364"/>
      <c r="F890" s="388"/>
      <c r="G890" s="19"/>
      <c r="H890" s="19"/>
      <c r="I890" s="19"/>
      <c r="J890" s="19"/>
      <c r="K890" s="19"/>
      <c r="L890" s="385"/>
      <c r="M890" s="19"/>
    </row>
    <row r="891" spans="2:13" x14ac:dyDescent="0.25">
      <c r="B891" s="19"/>
      <c r="C891" s="19"/>
      <c r="D891" s="19"/>
      <c r="E891" s="364"/>
      <c r="F891" s="388"/>
      <c r="G891" s="19"/>
      <c r="H891" s="19"/>
      <c r="I891" s="19"/>
      <c r="J891" s="19"/>
      <c r="K891" s="19"/>
      <c r="L891" s="385"/>
      <c r="M891" s="19"/>
    </row>
    <row r="892" spans="2:13" x14ac:dyDescent="0.25">
      <c r="B892" s="19"/>
      <c r="C892" s="19"/>
      <c r="D892" s="19"/>
      <c r="E892" s="364"/>
      <c r="F892" s="388"/>
      <c r="G892" s="19"/>
      <c r="H892" s="19"/>
      <c r="I892" s="19"/>
      <c r="J892" s="19"/>
      <c r="K892" s="19"/>
      <c r="L892" s="385"/>
      <c r="M892" s="19"/>
    </row>
    <row r="893" spans="2:13" x14ac:dyDescent="0.25">
      <c r="B893" s="19"/>
      <c r="C893" s="19"/>
      <c r="D893" s="19"/>
      <c r="E893" s="364"/>
      <c r="F893" s="388"/>
      <c r="G893" s="19"/>
      <c r="H893" s="19"/>
      <c r="I893" s="19"/>
      <c r="J893" s="19"/>
      <c r="K893" s="19"/>
      <c r="L893" s="385"/>
      <c r="M893" s="19"/>
    </row>
    <row r="894" spans="2:13" x14ac:dyDescent="0.25">
      <c r="B894" s="19"/>
      <c r="C894" s="19"/>
      <c r="D894" s="19"/>
      <c r="E894" s="364"/>
      <c r="F894" s="388"/>
      <c r="G894" s="19"/>
      <c r="H894" s="19"/>
      <c r="I894" s="19"/>
      <c r="J894" s="19"/>
      <c r="K894" s="19"/>
      <c r="L894" s="385"/>
      <c r="M894" s="19"/>
    </row>
    <row r="895" spans="2:13" x14ac:dyDescent="0.25">
      <c r="B895" s="19"/>
      <c r="C895" s="19"/>
      <c r="D895" s="19"/>
      <c r="E895" s="364"/>
      <c r="F895" s="388"/>
      <c r="G895" s="19"/>
      <c r="H895" s="19"/>
      <c r="I895" s="19"/>
      <c r="J895" s="19"/>
      <c r="K895" s="19"/>
      <c r="L895" s="385"/>
      <c r="M895" s="19"/>
    </row>
    <row r="896" spans="2:13" x14ac:dyDescent="0.25">
      <c r="B896" s="19"/>
      <c r="C896" s="19"/>
      <c r="D896" s="19"/>
      <c r="E896" s="364"/>
      <c r="F896" s="388"/>
      <c r="G896" s="19"/>
      <c r="H896" s="19"/>
      <c r="I896" s="19"/>
      <c r="J896" s="19"/>
      <c r="K896" s="19"/>
      <c r="L896" s="385"/>
      <c r="M896" s="19"/>
    </row>
    <row r="897" spans="2:13" x14ac:dyDescent="0.25">
      <c r="B897" s="19"/>
      <c r="C897" s="19"/>
      <c r="D897" s="19"/>
      <c r="E897" s="364"/>
      <c r="F897" s="388"/>
      <c r="G897" s="19"/>
      <c r="H897" s="19"/>
      <c r="I897" s="19"/>
      <c r="J897" s="19"/>
      <c r="K897" s="19"/>
      <c r="L897" s="385"/>
      <c r="M897" s="19"/>
    </row>
    <row r="898" spans="2:13" x14ac:dyDescent="0.25">
      <c r="B898" s="19"/>
      <c r="C898" s="19"/>
      <c r="D898" s="19"/>
      <c r="E898" s="364"/>
      <c r="F898" s="388"/>
      <c r="G898" s="19"/>
      <c r="H898" s="19"/>
      <c r="I898" s="19"/>
      <c r="J898" s="19"/>
      <c r="K898" s="19"/>
      <c r="L898" s="385"/>
      <c r="M898" s="19"/>
    </row>
    <row r="899" spans="2:13" x14ac:dyDescent="0.25">
      <c r="B899" s="19"/>
      <c r="C899" s="19"/>
      <c r="D899" s="19"/>
      <c r="E899" s="364"/>
      <c r="F899" s="388"/>
      <c r="G899" s="19"/>
      <c r="H899" s="19"/>
      <c r="I899" s="19"/>
      <c r="J899" s="19"/>
      <c r="K899" s="19"/>
      <c r="L899" s="385"/>
      <c r="M899" s="19"/>
    </row>
    <row r="900" spans="2:13" x14ac:dyDescent="0.25">
      <c r="B900" s="19"/>
      <c r="C900" s="19"/>
      <c r="D900" s="19"/>
      <c r="E900" s="364"/>
      <c r="F900" s="388"/>
      <c r="G900" s="19"/>
      <c r="H900" s="19"/>
      <c r="I900" s="19"/>
      <c r="J900" s="19"/>
      <c r="K900" s="19"/>
      <c r="L900" s="385"/>
      <c r="M900" s="19"/>
    </row>
    <row r="901" spans="2:13" x14ac:dyDescent="0.25">
      <c r="B901" s="19"/>
      <c r="C901" s="19"/>
      <c r="D901" s="19"/>
      <c r="E901" s="364"/>
      <c r="F901" s="388"/>
      <c r="G901" s="19"/>
      <c r="H901" s="19"/>
      <c r="I901" s="19"/>
      <c r="J901" s="19"/>
      <c r="K901" s="19"/>
      <c r="L901" s="385"/>
      <c r="M901" s="19"/>
    </row>
    <row r="902" spans="2:13" x14ac:dyDescent="0.25">
      <c r="B902" s="19"/>
      <c r="C902" s="19"/>
      <c r="D902" s="19"/>
      <c r="E902" s="364"/>
      <c r="F902" s="388"/>
      <c r="G902" s="19"/>
      <c r="H902" s="19"/>
      <c r="I902" s="19"/>
      <c r="J902" s="19"/>
      <c r="K902" s="19"/>
      <c r="L902" s="385"/>
      <c r="M902" s="19"/>
    </row>
    <row r="903" spans="2:13" x14ac:dyDescent="0.25">
      <c r="B903" s="19"/>
      <c r="C903" s="19"/>
      <c r="D903" s="19"/>
      <c r="E903" s="364"/>
      <c r="F903" s="388"/>
      <c r="G903" s="19"/>
      <c r="H903" s="19"/>
      <c r="I903" s="19"/>
      <c r="J903" s="19"/>
      <c r="K903" s="19"/>
      <c r="L903" s="385"/>
      <c r="M903" s="19"/>
    </row>
    <row r="904" spans="2:13" x14ac:dyDescent="0.25">
      <c r="B904" s="19"/>
      <c r="C904" s="19"/>
      <c r="D904" s="19"/>
      <c r="E904" s="364"/>
      <c r="F904" s="388"/>
      <c r="G904" s="19"/>
      <c r="H904" s="19"/>
      <c r="I904" s="19"/>
      <c r="J904" s="19"/>
      <c r="K904" s="19"/>
      <c r="L904" s="385"/>
      <c r="M904" s="19"/>
    </row>
    <row r="905" spans="2:13" x14ac:dyDescent="0.25">
      <c r="B905" s="19"/>
      <c r="C905" s="19"/>
      <c r="D905" s="19"/>
      <c r="E905" s="364"/>
      <c r="F905" s="388"/>
      <c r="G905" s="19"/>
      <c r="H905" s="19"/>
      <c r="I905" s="19"/>
      <c r="J905" s="19"/>
      <c r="K905" s="19"/>
      <c r="L905" s="385"/>
      <c r="M905" s="19"/>
    </row>
    <row r="906" spans="2:13" x14ac:dyDescent="0.25">
      <c r="B906" s="19"/>
      <c r="C906" s="19"/>
      <c r="D906" s="19"/>
      <c r="E906" s="364"/>
      <c r="F906" s="388"/>
      <c r="G906" s="19"/>
      <c r="H906" s="19"/>
      <c r="I906" s="19"/>
      <c r="J906" s="19"/>
      <c r="K906" s="19"/>
      <c r="L906" s="385"/>
      <c r="M906" s="19"/>
    </row>
    <row r="907" spans="2:13" x14ac:dyDescent="0.25">
      <c r="B907" s="19"/>
      <c r="C907" s="19"/>
      <c r="D907" s="19"/>
      <c r="E907" s="364"/>
      <c r="F907" s="388"/>
      <c r="G907" s="19"/>
      <c r="H907" s="19"/>
      <c r="I907" s="19"/>
      <c r="J907" s="19"/>
      <c r="K907" s="19"/>
      <c r="L907" s="385"/>
      <c r="M907" s="19"/>
    </row>
    <row r="908" spans="2:13" x14ac:dyDescent="0.25">
      <c r="B908" s="19"/>
      <c r="C908" s="19"/>
      <c r="D908" s="19"/>
      <c r="E908" s="364"/>
      <c r="F908" s="388"/>
      <c r="G908" s="19"/>
      <c r="H908" s="19"/>
      <c r="I908" s="19"/>
      <c r="J908" s="19"/>
      <c r="K908" s="19"/>
      <c r="L908" s="385"/>
      <c r="M908" s="19"/>
    </row>
    <row r="909" spans="2:13" x14ac:dyDescent="0.25">
      <c r="B909" s="19"/>
      <c r="C909" s="19"/>
      <c r="D909" s="19"/>
      <c r="E909" s="364"/>
      <c r="F909" s="388"/>
      <c r="G909" s="19"/>
      <c r="H909" s="19"/>
      <c r="I909" s="19"/>
      <c r="J909" s="19"/>
      <c r="K909" s="19"/>
      <c r="L909" s="385"/>
      <c r="M909" s="19"/>
    </row>
    <row r="910" spans="2:13" x14ac:dyDescent="0.25">
      <c r="B910" s="19"/>
      <c r="C910" s="19"/>
      <c r="D910" s="19"/>
      <c r="E910" s="364"/>
      <c r="F910" s="388"/>
      <c r="G910" s="19"/>
      <c r="H910" s="19"/>
      <c r="I910" s="19"/>
      <c r="J910" s="19"/>
      <c r="K910" s="19"/>
      <c r="L910" s="385"/>
      <c r="M910" s="19"/>
    </row>
    <row r="911" spans="2:13" x14ac:dyDescent="0.25">
      <c r="B911" s="19"/>
      <c r="C911" s="19"/>
      <c r="D911" s="19"/>
      <c r="E911" s="364"/>
      <c r="F911" s="388"/>
      <c r="G911" s="19"/>
      <c r="H911" s="19"/>
      <c r="I911" s="19"/>
      <c r="J911" s="19"/>
      <c r="K911" s="19"/>
      <c r="L911" s="385"/>
      <c r="M911" s="19"/>
    </row>
    <row r="912" spans="2:13" x14ac:dyDescent="0.25">
      <c r="B912" s="19"/>
      <c r="C912" s="19"/>
      <c r="D912" s="19"/>
      <c r="E912" s="364"/>
      <c r="F912" s="388"/>
      <c r="G912" s="19"/>
      <c r="H912" s="19"/>
      <c r="I912" s="19"/>
      <c r="J912" s="19"/>
      <c r="K912" s="19"/>
      <c r="L912" s="385"/>
      <c r="M912" s="19"/>
    </row>
    <row r="913" spans="2:13" x14ac:dyDescent="0.25">
      <c r="B913" s="19"/>
      <c r="C913" s="19"/>
      <c r="D913" s="19"/>
      <c r="E913" s="364"/>
      <c r="F913" s="388"/>
      <c r="G913" s="19"/>
      <c r="H913" s="19"/>
      <c r="I913" s="19"/>
      <c r="J913" s="19"/>
      <c r="K913" s="19"/>
      <c r="L913" s="385"/>
      <c r="M913" s="19"/>
    </row>
    <row r="914" spans="2:13" x14ac:dyDescent="0.25">
      <c r="B914" s="19"/>
      <c r="C914" s="19"/>
      <c r="D914" s="19"/>
      <c r="E914" s="364"/>
      <c r="F914" s="388"/>
      <c r="G914" s="19"/>
      <c r="H914" s="19"/>
      <c r="I914" s="19"/>
      <c r="J914" s="19"/>
      <c r="K914" s="19"/>
      <c r="L914" s="385"/>
      <c r="M914" s="19"/>
    </row>
    <row r="915" spans="2:13" x14ac:dyDescent="0.25">
      <c r="B915" s="19"/>
      <c r="C915" s="19"/>
      <c r="D915" s="19"/>
      <c r="E915" s="364"/>
      <c r="F915" s="388"/>
      <c r="G915" s="19"/>
      <c r="H915" s="19"/>
      <c r="I915" s="19"/>
      <c r="J915" s="19"/>
      <c r="K915" s="19"/>
      <c r="L915" s="385"/>
      <c r="M915" s="19"/>
    </row>
    <row r="916" spans="2:13" x14ac:dyDescent="0.25">
      <c r="B916" s="19"/>
      <c r="C916" s="19"/>
      <c r="D916" s="19"/>
      <c r="E916" s="364"/>
      <c r="F916" s="388"/>
      <c r="G916" s="19"/>
      <c r="H916" s="19"/>
      <c r="I916" s="19"/>
      <c r="J916" s="19"/>
      <c r="K916" s="19"/>
      <c r="L916" s="385"/>
      <c r="M916" s="19"/>
    </row>
    <row r="917" spans="2:13" x14ac:dyDescent="0.25">
      <c r="B917" s="19"/>
      <c r="C917" s="19"/>
      <c r="D917" s="19"/>
      <c r="E917" s="364"/>
      <c r="F917" s="388"/>
      <c r="G917" s="19"/>
      <c r="H917" s="19"/>
      <c r="I917" s="19"/>
      <c r="J917" s="19"/>
      <c r="K917" s="19"/>
      <c r="L917" s="385"/>
      <c r="M917" s="19"/>
    </row>
    <row r="918" spans="2:13" x14ac:dyDescent="0.25">
      <c r="B918" s="19"/>
      <c r="C918" s="19"/>
      <c r="D918" s="19"/>
      <c r="E918" s="364"/>
      <c r="F918" s="388"/>
      <c r="G918" s="19"/>
      <c r="H918" s="19"/>
      <c r="I918" s="19"/>
      <c r="J918" s="19"/>
      <c r="K918" s="19"/>
      <c r="L918" s="385"/>
      <c r="M918" s="19"/>
    </row>
    <row r="919" spans="2:13" x14ac:dyDescent="0.25">
      <c r="B919" s="19"/>
      <c r="C919" s="19"/>
      <c r="D919" s="19"/>
      <c r="E919" s="364"/>
      <c r="F919" s="388"/>
      <c r="G919" s="19"/>
      <c r="H919" s="19"/>
      <c r="I919" s="19"/>
      <c r="J919" s="19"/>
      <c r="K919" s="19"/>
      <c r="L919" s="385"/>
      <c r="M919" s="19"/>
    </row>
    <row r="920" spans="2:13" x14ac:dyDescent="0.25">
      <c r="B920" s="19"/>
      <c r="C920" s="19"/>
      <c r="D920" s="19"/>
      <c r="E920" s="364"/>
      <c r="F920" s="388"/>
      <c r="G920" s="19"/>
      <c r="H920" s="19"/>
      <c r="I920" s="19"/>
      <c r="J920" s="19"/>
      <c r="K920" s="19"/>
      <c r="L920" s="385"/>
      <c r="M920" s="19"/>
    </row>
    <row r="921" spans="2:13" x14ac:dyDescent="0.25">
      <c r="B921" s="19"/>
      <c r="C921" s="19"/>
      <c r="D921" s="19"/>
      <c r="E921" s="364"/>
      <c r="F921" s="388"/>
      <c r="G921" s="19"/>
      <c r="H921" s="19"/>
      <c r="I921" s="19"/>
      <c r="J921" s="19"/>
      <c r="K921" s="19"/>
      <c r="L921" s="385"/>
      <c r="M921" s="19"/>
    </row>
    <row r="922" spans="2:13" x14ac:dyDescent="0.25">
      <c r="B922" s="19"/>
      <c r="C922" s="19"/>
      <c r="D922" s="19"/>
      <c r="E922" s="364"/>
      <c r="F922" s="388"/>
      <c r="G922" s="19"/>
      <c r="H922" s="19"/>
      <c r="I922" s="19"/>
      <c r="J922" s="19"/>
      <c r="K922" s="19"/>
      <c r="L922" s="385"/>
      <c r="M922" s="19"/>
    </row>
    <row r="923" spans="2:13" x14ac:dyDescent="0.25">
      <c r="B923" s="19"/>
      <c r="C923" s="19"/>
      <c r="D923" s="19"/>
      <c r="E923" s="364"/>
      <c r="F923" s="388"/>
      <c r="G923" s="19"/>
      <c r="H923" s="19"/>
      <c r="I923" s="19"/>
      <c r="J923" s="19"/>
      <c r="K923" s="19"/>
      <c r="L923" s="385"/>
      <c r="M923" s="19"/>
    </row>
    <row r="924" spans="2:13" x14ac:dyDescent="0.25">
      <c r="B924" s="19"/>
      <c r="C924" s="19"/>
      <c r="D924" s="19"/>
      <c r="E924" s="364"/>
      <c r="F924" s="388"/>
      <c r="G924" s="19"/>
      <c r="H924" s="19"/>
      <c r="I924" s="19"/>
      <c r="J924" s="19"/>
      <c r="K924" s="19"/>
      <c r="L924" s="385"/>
      <c r="M924" s="19"/>
    </row>
    <row r="925" spans="2:13" x14ac:dyDescent="0.25">
      <c r="B925" s="19"/>
      <c r="C925" s="19"/>
      <c r="D925" s="19"/>
      <c r="E925" s="364"/>
      <c r="F925" s="388"/>
      <c r="G925" s="19"/>
      <c r="H925" s="19"/>
      <c r="I925" s="19"/>
      <c r="J925" s="19"/>
      <c r="K925" s="19"/>
      <c r="L925" s="385"/>
      <c r="M925" s="19"/>
    </row>
    <row r="926" spans="2:13" x14ac:dyDescent="0.25">
      <c r="B926" s="19"/>
      <c r="C926" s="19"/>
      <c r="D926" s="19"/>
      <c r="E926" s="364"/>
      <c r="F926" s="388"/>
      <c r="G926" s="19"/>
      <c r="H926" s="19"/>
      <c r="I926" s="19"/>
      <c r="J926" s="19"/>
      <c r="K926" s="19"/>
      <c r="L926" s="385"/>
      <c r="M926" s="19"/>
    </row>
    <row r="927" spans="2:13" x14ac:dyDescent="0.25">
      <c r="B927" s="19"/>
      <c r="C927" s="19"/>
      <c r="D927" s="19"/>
      <c r="E927" s="364"/>
      <c r="F927" s="388"/>
      <c r="G927" s="19"/>
      <c r="H927" s="19"/>
      <c r="I927" s="19"/>
      <c r="J927" s="19"/>
      <c r="K927" s="19"/>
      <c r="L927" s="385"/>
      <c r="M927" s="19"/>
    </row>
    <row r="928" spans="2:13" x14ac:dyDescent="0.25">
      <c r="B928" s="19"/>
      <c r="C928" s="19"/>
      <c r="D928" s="19"/>
      <c r="E928" s="364"/>
      <c r="F928" s="388"/>
      <c r="G928" s="19"/>
      <c r="H928" s="19"/>
      <c r="I928" s="19"/>
      <c r="J928" s="19"/>
      <c r="K928" s="19"/>
      <c r="L928" s="385"/>
      <c r="M928" s="19"/>
    </row>
    <row r="929" spans="2:13" x14ac:dyDescent="0.25">
      <c r="B929" s="19"/>
      <c r="C929" s="19"/>
      <c r="D929" s="19"/>
      <c r="E929" s="364"/>
      <c r="F929" s="388"/>
      <c r="G929" s="19"/>
      <c r="H929" s="19"/>
      <c r="I929" s="19"/>
      <c r="J929" s="19"/>
      <c r="K929" s="19"/>
      <c r="L929" s="385"/>
      <c r="M929" s="19"/>
    </row>
    <row r="930" spans="2:13" x14ac:dyDescent="0.25">
      <c r="B930" s="19"/>
      <c r="C930" s="19"/>
      <c r="D930" s="19"/>
      <c r="E930" s="364"/>
      <c r="F930" s="388"/>
      <c r="G930" s="19"/>
      <c r="H930" s="19"/>
      <c r="I930" s="19"/>
      <c r="J930" s="19"/>
      <c r="K930" s="19"/>
      <c r="L930" s="385"/>
      <c r="M930" s="19"/>
    </row>
    <row r="931" spans="2:13" x14ac:dyDescent="0.25">
      <c r="B931" s="19"/>
      <c r="C931" s="19"/>
      <c r="D931" s="19"/>
      <c r="E931" s="364"/>
      <c r="F931" s="388"/>
      <c r="G931" s="19"/>
      <c r="H931" s="19"/>
      <c r="I931" s="19"/>
      <c r="J931" s="19"/>
      <c r="K931" s="19"/>
      <c r="L931" s="385"/>
      <c r="M931" s="19"/>
    </row>
    <row r="932" spans="2:13" x14ac:dyDescent="0.25">
      <c r="B932" s="19"/>
      <c r="C932" s="19"/>
      <c r="D932" s="19"/>
      <c r="E932" s="364"/>
      <c r="F932" s="388"/>
      <c r="G932" s="19"/>
      <c r="H932" s="19"/>
      <c r="I932" s="19"/>
      <c r="J932" s="19"/>
      <c r="K932" s="19"/>
      <c r="L932" s="385"/>
      <c r="M932" s="19"/>
    </row>
    <row r="933" spans="2:13" x14ac:dyDescent="0.25">
      <c r="B933" s="19"/>
      <c r="C933" s="19"/>
      <c r="D933" s="19"/>
      <c r="E933" s="364"/>
      <c r="F933" s="388"/>
      <c r="G933" s="19"/>
      <c r="H933" s="19"/>
      <c r="I933" s="19"/>
      <c r="J933" s="19"/>
      <c r="K933" s="19"/>
      <c r="L933" s="385"/>
      <c r="M933" s="19"/>
    </row>
    <row r="934" spans="2:13" x14ac:dyDescent="0.25">
      <c r="B934" s="19"/>
      <c r="C934" s="19"/>
      <c r="D934" s="19"/>
      <c r="E934" s="364"/>
      <c r="F934" s="388"/>
      <c r="G934" s="19"/>
      <c r="H934" s="19"/>
      <c r="I934" s="19"/>
      <c r="J934" s="19"/>
      <c r="K934" s="19"/>
      <c r="L934" s="385"/>
      <c r="M934" s="19"/>
    </row>
    <row r="935" spans="2:13" x14ac:dyDescent="0.25">
      <c r="B935" s="19"/>
      <c r="C935" s="19"/>
      <c r="D935" s="19"/>
      <c r="E935" s="364"/>
      <c r="F935" s="388"/>
      <c r="G935" s="19"/>
      <c r="H935" s="19"/>
      <c r="I935" s="19"/>
      <c r="J935" s="19"/>
      <c r="K935" s="19"/>
      <c r="L935" s="385"/>
      <c r="M935" s="19"/>
    </row>
    <row r="936" spans="2:13" x14ac:dyDescent="0.25">
      <c r="B936" s="19"/>
      <c r="C936" s="19"/>
      <c r="D936" s="19"/>
      <c r="E936" s="364"/>
      <c r="F936" s="388"/>
      <c r="G936" s="19"/>
      <c r="H936" s="19"/>
      <c r="I936" s="19"/>
      <c r="J936" s="19"/>
      <c r="K936" s="19"/>
      <c r="L936" s="385"/>
      <c r="M936" s="19"/>
    </row>
    <row r="937" spans="2:13" x14ac:dyDescent="0.25">
      <c r="B937" s="19"/>
      <c r="C937" s="19"/>
      <c r="D937" s="19"/>
      <c r="E937" s="364"/>
      <c r="F937" s="388"/>
      <c r="G937" s="19"/>
      <c r="H937" s="19"/>
      <c r="I937" s="19"/>
      <c r="J937" s="19"/>
      <c r="K937" s="19"/>
      <c r="L937" s="385"/>
      <c r="M937" s="19"/>
    </row>
    <row r="938" spans="2:13" x14ac:dyDescent="0.25">
      <c r="B938" s="19"/>
      <c r="C938" s="19"/>
      <c r="D938" s="19"/>
      <c r="E938" s="364"/>
      <c r="F938" s="388"/>
      <c r="G938" s="19"/>
      <c r="H938" s="19"/>
      <c r="I938" s="19"/>
      <c r="J938" s="19"/>
      <c r="K938" s="19"/>
      <c r="L938" s="385"/>
      <c r="M938" s="19"/>
    </row>
    <row r="939" spans="2:13" x14ac:dyDescent="0.25">
      <c r="B939" s="19"/>
      <c r="C939" s="19"/>
      <c r="D939" s="19"/>
      <c r="E939" s="364"/>
      <c r="F939" s="388"/>
      <c r="G939" s="19"/>
      <c r="H939" s="19"/>
      <c r="I939" s="19"/>
      <c r="J939" s="19"/>
      <c r="K939" s="19"/>
      <c r="L939" s="385"/>
      <c r="M939" s="19"/>
    </row>
    <row r="940" spans="2:13" x14ac:dyDescent="0.25">
      <c r="B940" s="19"/>
      <c r="C940" s="19"/>
      <c r="D940" s="19"/>
      <c r="E940" s="364"/>
      <c r="F940" s="388"/>
      <c r="G940" s="19"/>
      <c r="H940" s="19"/>
      <c r="I940" s="19"/>
      <c r="J940" s="19"/>
      <c r="K940" s="19"/>
      <c r="L940" s="385"/>
      <c r="M940" s="19"/>
    </row>
    <row r="941" spans="2:13" x14ac:dyDescent="0.25">
      <c r="B941" s="19"/>
      <c r="C941" s="19"/>
      <c r="D941" s="19"/>
      <c r="E941" s="364"/>
      <c r="F941" s="388"/>
      <c r="G941" s="19"/>
      <c r="H941" s="19"/>
      <c r="I941" s="19"/>
      <c r="J941" s="19"/>
      <c r="K941" s="19"/>
      <c r="L941" s="385"/>
      <c r="M941" s="19"/>
    </row>
    <row r="942" spans="2:13" x14ac:dyDescent="0.25">
      <c r="B942" s="19"/>
      <c r="C942" s="19"/>
      <c r="D942" s="19"/>
      <c r="E942" s="364"/>
      <c r="F942" s="388"/>
      <c r="G942" s="19"/>
      <c r="H942" s="19"/>
      <c r="I942" s="19"/>
      <c r="J942" s="19"/>
      <c r="K942" s="19"/>
      <c r="L942" s="385"/>
      <c r="M942" s="19"/>
    </row>
    <row r="943" spans="2:13" x14ac:dyDescent="0.25">
      <c r="B943" s="19"/>
      <c r="C943" s="19"/>
      <c r="D943" s="19"/>
      <c r="E943" s="364"/>
      <c r="F943" s="388"/>
      <c r="G943" s="19"/>
      <c r="H943" s="19"/>
      <c r="I943" s="19"/>
      <c r="J943" s="19"/>
      <c r="K943" s="19"/>
      <c r="L943" s="385"/>
      <c r="M943" s="19"/>
    </row>
    <row r="944" spans="2:13" x14ac:dyDescent="0.25">
      <c r="B944" s="19"/>
      <c r="C944" s="19"/>
      <c r="D944" s="19"/>
      <c r="E944" s="364"/>
      <c r="F944" s="388"/>
      <c r="G944" s="19"/>
      <c r="H944" s="19"/>
      <c r="I944" s="19"/>
      <c r="J944" s="19"/>
      <c r="K944" s="19"/>
      <c r="L944" s="385"/>
      <c r="M944" s="19"/>
    </row>
    <row r="945" spans="2:13" x14ac:dyDescent="0.25">
      <c r="B945" s="19"/>
      <c r="C945" s="19"/>
      <c r="D945" s="19"/>
      <c r="E945" s="364"/>
      <c r="F945" s="388"/>
      <c r="G945" s="19"/>
      <c r="H945" s="19"/>
      <c r="I945" s="19"/>
      <c r="J945" s="19"/>
      <c r="K945" s="19"/>
      <c r="L945" s="385"/>
      <c r="M945" s="19"/>
    </row>
    <row r="946" spans="2:13" x14ac:dyDescent="0.25">
      <c r="B946" s="19"/>
      <c r="C946" s="19"/>
      <c r="D946" s="19"/>
      <c r="E946" s="364"/>
      <c r="F946" s="388"/>
      <c r="G946" s="19"/>
      <c r="H946" s="19"/>
      <c r="I946" s="19"/>
      <c r="J946" s="19"/>
      <c r="K946" s="19"/>
      <c r="L946" s="385"/>
      <c r="M946" s="19"/>
    </row>
    <row r="947" spans="2:13" x14ac:dyDescent="0.25">
      <c r="B947" s="19"/>
      <c r="C947" s="19"/>
      <c r="D947" s="19"/>
      <c r="E947" s="364"/>
      <c r="F947" s="388"/>
      <c r="G947" s="19"/>
      <c r="H947" s="19"/>
      <c r="I947" s="19"/>
      <c r="J947" s="19"/>
      <c r="K947" s="19"/>
      <c r="L947" s="385"/>
      <c r="M947" s="19"/>
    </row>
    <row r="948" spans="2:13" x14ac:dyDescent="0.25">
      <c r="B948" s="19"/>
      <c r="C948" s="19"/>
      <c r="D948" s="19"/>
      <c r="E948" s="364"/>
      <c r="F948" s="388"/>
      <c r="G948" s="19"/>
      <c r="H948" s="19"/>
      <c r="I948" s="19"/>
      <c r="J948" s="19"/>
      <c r="K948" s="19"/>
      <c r="L948" s="385"/>
      <c r="M948" s="19"/>
    </row>
    <row r="949" spans="2:13" x14ac:dyDescent="0.25">
      <c r="B949" s="19"/>
      <c r="C949" s="19"/>
      <c r="D949" s="19"/>
      <c r="E949" s="364"/>
      <c r="F949" s="388"/>
      <c r="G949" s="19"/>
      <c r="H949" s="19"/>
      <c r="I949" s="19"/>
      <c r="J949" s="19"/>
      <c r="K949" s="19"/>
      <c r="L949" s="385"/>
      <c r="M949" s="19"/>
    </row>
    <row r="950" spans="2:13" x14ac:dyDescent="0.25">
      <c r="B950" s="19"/>
      <c r="C950" s="19"/>
      <c r="D950" s="19"/>
      <c r="E950" s="364"/>
      <c r="F950" s="388"/>
      <c r="G950" s="19"/>
      <c r="H950" s="19"/>
      <c r="I950" s="19"/>
      <c r="J950" s="19"/>
      <c r="K950" s="19"/>
      <c r="L950" s="385"/>
      <c r="M950" s="19"/>
    </row>
    <row r="951" spans="2:13" x14ac:dyDescent="0.25">
      <c r="B951" s="19"/>
      <c r="C951" s="19"/>
      <c r="D951" s="19"/>
      <c r="E951" s="364"/>
      <c r="F951" s="388"/>
      <c r="G951" s="19"/>
      <c r="H951" s="19"/>
      <c r="I951" s="19"/>
      <c r="J951" s="19"/>
      <c r="K951" s="19"/>
      <c r="L951" s="385"/>
      <c r="M951" s="19"/>
    </row>
    <row r="952" spans="2:13" x14ac:dyDescent="0.25">
      <c r="B952" s="19"/>
      <c r="C952" s="19"/>
      <c r="D952" s="19"/>
      <c r="E952" s="364"/>
      <c r="F952" s="388"/>
      <c r="G952" s="19"/>
      <c r="H952" s="19"/>
      <c r="I952" s="19"/>
      <c r="J952" s="19"/>
      <c r="K952" s="19"/>
      <c r="L952" s="385"/>
      <c r="M952" s="19"/>
    </row>
    <row r="953" spans="2:13" x14ac:dyDescent="0.25">
      <c r="B953" s="19"/>
      <c r="C953" s="19"/>
      <c r="D953" s="19"/>
      <c r="E953" s="364"/>
      <c r="F953" s="388"/>
      <c r="G953" s="19"/>
      <c r="H953" s="19"/>
      <c r="I953" s="19"/>
      <c r="J953" s="19"/>
      <c r="K953" s="19"/>
      <c r="L953" s="385"/>
      <c r="M953" s="19"/>
    </row>
    <row r="954" spans="2:13" x14ac:dyDescent="0.25">
      <c r="B954" s="19"/>
      <c r="C954" s="19"/>
      <c r="D954" s="19"/>
      <c r="E954" s="364"/>
      <c r="F954" s="388"/>
      <c r="G954" s="19"/>
      <c r="H954" s="19"/>
      <c r="I954" s="19"/>
      <c r="J954" s="19"/>
      <c r="K954" s="19"/>
      <c r="L954" s="385"/>
      <c r="M954" s="19"/>
    </row>
    <row r="955" spans="2:13" x14ac:dyDescent="0.25">
      <c r="B955" s="19"/>
      <c r="C955" s="19"/>
      <c r="D955" s="19"/>
      <c r="E955" s="364"/>
      <c r="F955" s="388"/>
      <c r="G955" s="19"/>
      <c r="H955" s="19"/>
      <c r="I955" s="19"/>
      <c r="J955" s="19"/>
      <c r="K955" s="19"/>
      <c r="L955" s="385"/>
      <c r="M955" s="19"/>
    </row>
    <row r="956" spans="2:13" x14ac:dyDescent="0.25">
      <c r="B956" s="19"/>
      <c r="C956" s="19"/>
      <c r="D956" s="19"/>
      <c r="E956" s="364"/>
      <c r="F956" s="388"/>
      <c r="G956" s="19"/>
      <c r="H956" s="19"/>
      <c r="I956" s="19"/>
      <c r="J956" s="19"/>
      <c r="K956" s="19"/>
      <c r="L956" s="385"/>
      <c r="M956" s="19"/>
    </row>
    <row r="957" spans="2:13" x14ac:dyDescent="0.25">
      <c r="B957" s="19"/>
      <c r="C957" s="19"/>
      <c r="D957" s="19"/>
      <c r="E957" s="364"/>
      <c r="F957" s="388"/>
      <c r="G957" s="19"/>
      <c r="H957" s="19"/>
      <c r="I957" s="19"/>
      <c r="J957" s="19"/>
      <c r="K957" s="19"/>
      <c r="L957" s="385"/>
      <c r="M957" s="19"/>
    </row>
    <row r="958" spans="2:13" x14ac:dyDescent="0.25">
      <c r="B958" s="19"/>
      <c r="C958" s="19"/>
      <c r="D958" s="19"/>
      <c r="E958" s="364"/>
      <c r="F958" s="388"/>
      <c r="G958" s="19"/>
      <c r="H958" s="19"/>
      <c r="I958" s="19"/>
      <c r="J958" s="19"/>
      <c r="K958" s="19"/>
      <c r="L958" s="385"/>
      <c r="M958" s="19"/>
    </row>
    <row r="959" spans="2:13" x14ac:dyDescent="0.25">
      <c r="B959" s="19"/>
      <c r="C959" s="19"/>
      <c r="D959" s="19"/>
      <c r="E959" s="364"/>
      <c r="F959" s="388"/>
      <c r="G959" s="19"/>
      <c r="H959" s="19"/>
      <c r="I959" s="19"/>
      <c r="J959" s="19"/>
      <c r="K959" s="19"/>
      <c r="L959" s="385"/>
      <c r="M959" s="19"/>
    </row>
    <row r="960" spans="2:13" x14ac:dyDescent="0.25">
      <c r="B960" s="19"/>
      <c r="C960" s="19"/>
      <c r="D960" s="19"/>
      <c r="E960" s="364"/>
      <c r="F960" s="388"/>
      <c r="G960" s="19"/>
      <c r="H960" s="19"/>
      <c r="I960" s="19"/>
      <c r="J960" s="19"/>
      <c r="K960" s="19"/>
      <c r="L960" s="385"/>
      <c r="M960" s="19"/>
    </row>
    <row r="961" spans="2:13" x14ac:dyDescent="0.25">
      <c r="B961" s="19"/>
      <c r="C961" s="19"/>
      <c r="D961" s="19"/>
      <c r="E961" s="364"/>
      <c r="F961" s="388"/>
      <c r="G961" s="19"/>
      <c r="H961" s="19"/>
      <c r="I961" s="19"/>
      <c r="J961" s="19"/>
      <c r="K961" s="19"/>
      <c r="L961" s="385"/>
      <c r="M961" s="19"/>
    </row>
    <row r="962" spans="2:13" x14ac:dyDescent="0.25">
      <c r="B962" s="19"/>
      <c r="C962" s="19"/>
      <c r="D962" s="19"/>
      <c r="E962" s="364"/>
      <c r="F962" s="388"/>
      <c r="G962" s="19"/>
      <c r="H962" s="19"/>
      <c r="I962" s="19"/>
      <c r="J962" s="19"/>
      <c r="K962" s="19"/>
      <c r="L962" s="385"/>
      <c r="M962" s="19"/>
    </row>
    <row r="963" spans="2:13" x14ac:dyDescent="0.25">
      <c r="B963" s="19"/>
      <c r="C963" s="19"/>
      <c r="D963" s="19"/>
      <c r="E963" s="364"/>
      <c r="F963" s="388"/>
      <c r="G963" s="19"/>
      <c r="H963" s="19"/>
      <c r="I963" s="19"/>
      <c r="J963" s="19"/>
      <c r="K963" s="19"/>
      <c r="L963" s="385"/>
      <c r="M963" s="19"/>
    </row>
    <row r="964" spans="2:13" x14ac:dyDescent="0.25">
      <c r="B964" s="19"/>
      <c r="C964" s="19"/>
      <c r="D964" s="19"/>
      <c r="E964" s="364"/>
      <c r="F964" s="388"/>
      <c r="G964" s="19"/>
      <c r="H964" s="19"/>
      <c r="I964" s="19"/>
      <c r="J964" s="19"/>
      <c r="K964" s="19"/>
      <c r="L964" s="385"/>
      <c r="M964" s="19"/>
    </row>
    <row r="965" spans="2:13" x14ac:dyDescent="0.25">
      <c r="B965" s="19"/>
      <c r="C965" s="19"/>
      <c r="D965" s="19"/>
      <c r="E965" s="364"/>
      <c r="F965" s="388"/>
      <c r="G965" s="19"/>
      <c r="H965" s="19"/>
      <c r="I965" s="19"/>
      <c r="J965" s="19"/>
      <c r="K965" s="19"/>
      <c r="L965" s="385"/>
      <c r="M965" s="19"/>
    </row>
    <row r="966" spans="2:13" x14ac:dyDescent="0.25">
      <c r="B966" s="19"/>
      <c r="C966" s="19"/>
      <c r="D966" s="19"/>
      <c r="E966" s="364"/>
      <c r="F966" s="388"/>
      <c r="G966" s="19"/>
      <c r="H966" s="19"/>
      <c r="I966" s="19"/>
      <c r="J966" s="19"/>
      <c r="K966" s="19"/>
      <c r="L966" s="385"/>
      <c r="M966" s="19"/>
    </row>
    <row r="967" spans="2:13" x14ac:dyDescent="0.25">
      <c r="B967" s="19"/>
      <c r="C967" s="19"/>
      <c r="D967" s="19"/>
      <c r="E967" s="364"/>
      <c r="F967" s="388"/>
      <c r="G967" s="19"/>
      <c r="H967" s="19"/>
      <c r="I967" s="19"/>
      <c r="J967" s="19"/>
      <c r="K967" s="19"/>
      <c r="L967" s="385"/>
      <c r="M967" s="19"/>
    </row>
    <row r="968" spans="2:13" x14ac:dyDescent="0.25">
      <c r="B968" s="19"/>
      <c r="C968" s="19"/>
      <c r="D968" s="19"/>
      <c r="E968" s="364"/>
      <c r="F968" s="388"/>
      <c r="G968" s="19"/>
      <c r="H968" s="19"/>
      <c r="I968" s="19"/>
      <c r="J968" s="19"/>
      <c r="K968" s="19"/>
      <c r="L968" s="385"/>
      <c r="M968" s="19"/>
    </row>
    <row r="969" spans="2:13" x14ac:dyDescent="0.25">
      <c r="B969" s="19"/>
      <c r="C969" s="19"/>
      <c r="D969" s="19"/>
      <c r="E969" s="364"/>
      <c r="F969" s="388"/>
      <c r="G969" s="19"/>
      <c r="H969" s="19"/>
      <c r="I969" s="19"/>
      <c r="J969" s="19"/>
      <c r="K969" s="19"/>
      <c r="L969" s="385"/>
      <c r="M969" s="19"/>
    </row>
    <row r="970" spans="2:13" x14ac:dyDescent="0.25">
      <c r="B970" s="19"/>
      <c r="C970" s="19"/>
      <c r="D970" s="19"/>
      <c r="E970" s="364"/>
      <c r="F970" s="388"/>
      <c r="G970" s="19"/>
      <c r="H970" s="19"/>
      <c r="I970" s="19"/>
      <c r="J970" s="19"/>
      <c r="K970" s="19"/>
      <c r="L970" s="385"/>
      <c r="M970" s="19"/>
    </row>
    <row r="971" spans="2:13" x14ac:dyDescent="0.25">
      <c r="B971" s="19"/>
      <c r="C971" s="19"/>
      <c r="D971" s="19"/>
      <c r="E971" s="364"/>
      <c r="F971" s="388"/>
      <c r="G971" s="19"/>
      <c r="H971" s="19"/>
      <c r="I971" s="19"/>
      <c r="J971" s="19"/>
      <c r="K971" s="19"/>
      <c r="L971" s="385"/>
      <c r="M971" s="19"/>
    </row>
    <row r="972" spans="2:13" x14ac:dyDescent="0.25">
      <c r="B972" s="19"/>
      <c r="C972" s="19"/>
      <c r="D972" s="19"/>
      <c r="E972" s="364"/>
      <c r="F972" s="388"/>
      <c r="G972" s="19"/>
      <c r="H972" s="19"/>
      <c r="I972" s="19"/>
      <c r="J972" s="19"/>
      <c r="K972" s="19"/>
      <c r="L972" s="385"/>
      <c r="M972" s="19"/>
    </row>
    <row r="973" spans="2:13" x14ac:dyDescent="0.25">
      <c r="B973" s="19"/>
      <c r="C973" s="19"/>
      <c r="D973" s="19"/>
      <c r="E973" s="364"/>
      <c r="F973" s="388"/>
      <c r="G973" s="19"/>
      <c r="H973" s="19"/>
      <c r="I973" s="19"/>
      <c r="J973" s="19"/>
      <c r="K973" s="19"/>
      <c r="L973" s="385"/>
      <c r="M973" s="19"/>
    </row>
    <row r="974" spans="2:13" x14ac:dyDescent="0.25">
      <c r="B974" s="19"/>
      <c r="C974" s="19"/>
      <c r="D974" s="19"/>
      <c r="E974" s="364"/>
      <c r="F974" s="388"/>
      <c r="G974" s="19"/>
      <c r="H974" s="19"/>
      <c r="I974" s="19"/>
      <c r="J974" s="19"/>
      <c r="K974" s="19"/>
      <c r="L974" s="385"/>
      <c r="M974" s="19"/>
    </row>
    <row r="975" spans="2:13" x14ac:dyDescent="0.25">
      <c r="B975" s="19"/>
      <c r="C975" s="19"/>
      <c r="D975" s="19"/>
      <c r="E975" s="364"/>
      <c r="F975" s="388"/>
      <c r="G975" s="19"/>
      <c r="H975" s="19"/>
      <c r="I975" s="19"/>
      <c r="J975" s="19"/>
      <c r="K975" s="19"/>
      <c r="L975" s="385"/>
      <c r="M975" s="19"/>
    </row>
    <row r="976" spans="2:13" x14ac:dyDescent="0.25">
      <c r="B976" s="19"/>
      <c r="C976" s="19"/>
      <c r="D976" s="19"/>
      <c r="E976" s="364"/>
      <c r="F976" s="388"/>
      <c r="G976" s="19"/>
      <c r="H976" s="19"/>
      <c r="I976" s="19"/>
      <c r="J976" s="19"/>
      <c r="K976" s="19"/>
      <c r="L976" s="385"/>
      <c r="M976" s="19"/>
    </row>
    <row r="977" spans="2:13" x14ac:dyDescent="0.25">
      <c r="B977" s="19"/>
      <c r="C977" s="19"/>
      <c r="D977" s="19"/>
      <c r="E977" s="364"/>
      <c r="F977" s="388"/>
      <c r="G977" s="19"/>
      <c r="H977" s="19"/>
      <c r="I977" s="19"/>
      <c r="J977" s="19"/>
      <c r="K977" s="19"/>
      <c r="L977" s="385"/>
      <c r="M977" s="19"/>
    </row>
    <row r="978" spans="2:13" x14ac:dyDescent="0.25">
      <c r="B978" s="19"/>
      <c r="C978" s="19"/>
      <c r="D978" s="19"/>
      <c r="E978" s="364"/>
      <c r="F978" s="388"/>
      <c r="G978" s="19"/>
      <c r="H978" s="19"/>
      <c r="I978" s="19"/>
      <c r="J978" s="19"/>
      <c r="K978" s="19"/>
      <c r="L978" s="385"/>
      <c r="M978" s="19"/>
    </row>
    <row r="979" spans="2:13" x14ac:dyDescent="0.25">
      <c r="B979" s="19"/>
      <c r="C979" s="19"/>
      <c r="D979" s="19"/>
      <c r="E979" s="364"/>
      <c r="F979" s="388"/>
      <c r="G979" s="19"/>
      <c r="H979" s="19"/>
      <c r="I979" s="19"/>
      <c r="J979" s="19"/>
      <c r="K979" s="19"/>
      <c r="L979" s="385"/>
      <c r="M979" s="19"/>
    </row>
    <row r="980" spans="2:13" x14ac:dyDescent="0.25">
      <c r="B980" s="19"/>
      <c r="C980" s="19"/>
      <c r="D980" s="19"/>
      <c r="E980" s="364"/>
      <c r="F980" s="388"/>
      <c r="G980" s="19"/>
      <c r="H980" s="19"/>
      <c r="I980" s="19"/>
      <c r="J980" s="19"/>
      <c r="K980" s="19"/>
      <c r="L980" s="385"/>
      <c r="M980" s="19"/>
    </row>
    <row r="981" spans="2:13" x14ac:dyDescent="0.25">
      <c r="B981" s="19"/>
      <c r="C981" s="19"/>
      <c r="D981" s="19"/>
      <c r="E981" s="364"/>
      <c r="F981" s="388"/>
      <c r="G981" s="19"/>
      <c r="H981" s="19"/>
      <c r="I981" s="19"/>
      <c r="J981" s="19"/>
      <c r="K981" s="19"/>
      <c r="L981" s="385"/>
      <c r="M981" s="19"/>
    </row>
    <row r="982" spans="2:13" x14ac:dyDescent="0.25">
      <c r="B982" s="19"/>
      <c r="C982" s="19"/>
      <c r="D982" s="19"/>
      <c r="E982" s="364"/>
      <c r="F982" s="388"/>
      <c r="G982" s="19"/>
      <c r="H982" s="19"/>
      <c r="I982" s="19"/>
      <c r="J982" s="19"/>
      <c r="K982" s="19"/>
      <c r="L982" s="385"/>
      <c r="M982" s="19"/>
    </row>
    <row r="983" spans="2:13" x14ac:dyDescent="0.25">
      <c r="B983" s="19"/>
      <c r="C983" s="19"/>
      <c r="D983" s="19"/>
      <c r="E983" s="364"/>
      <c r="F983" s="388"/>
      <c r="G983" s="19"/>
      <c r="H983" s="19"/>
      <c r="I983" s="19"/>
      <c r="J983" s="19"/>
      <c r="K983" s="19"/>
      <c r="L983" s="385"/>
      <c r="M983" s="19"/>
    </row>
    <row r="984" spans="2:13" x14ac:dyDescent="0.25">
      <c r="B984" s="19"/>
      <c r="C984" s="19"/>
      <c r="D984" s="19"/>
      <c r="E984" s="364"/>
      <c r="F984" s="388"/>
      <c r="G984" s="19"/>
      <c r="H984" s="19"/>
      <c r="I984" s="19"/>
      <c r="J984" s="19"/>
      <c r="K984" s="19"/>
      <c r="L984" s="385"/>
      <c r="M984" s="19"/>
    </row>
    <row r="985" spans="2:13" x14ac:dyDescent="0.25">
      <c r="B985" s="19"/>
      <c r="C985" s="19"/>
      <c r="D985" s="19"/>
      <c r="E985" s="364"/>
      <c r="F985" s="388"/>
      <c r="G985" s="19"/>
      <c r="H985" s="19"/>
      <c r="I985" s="19"/>
      <c r="J985" s="19"/>
      <c r="K985" s="19"/>
      <c r="L985" s="385"/>
      <c r="M985" s="19"/>
    </row>
    <row r="986" spans="2:13" x14ac:dyDescent="0.25">
      <c r="B986" s="19"/>
      <c r="C986" s="19"/>
      <c r="D986" s="19"/>
      <c r="E986" s="364"/>
      <c r="F986" s="388"/>
      <c r="G986" s="19"/>
      <c r="H986" s="19"/>
      <c r="I986" s="19"/>
      <c r="J986" s="19"/>
      <c r="K986" s="19"/>
      <c r="L986" s="385"/>
      <c r="M986" s="19"/>
    </row>
    <row r="987" spans="2:13" x14ac:dyDescent="0.25">
      <c r="B987" s="19"/>
      <c r="C987" s="19"/>
      <c r="D987" s="19"/>
      <c r="E987" s="364"/>
      <c r="F987" s="388"/>
      <c r="G987" s="19"/>
      <c r="H987" s="19"/>
      <c r="I987" s="19"/>
      <c r="J987" s="19"/>
      <c r="K987" s="19"/>
      <c r="L987" s="385"/>
      <c r="M987" s="19"/>
    </row>
    <row r="988" spans="2:13" x14ac:dyDescent="0.25">
      <c r="B988" s="19"/>
      <c r="C988" s="19"/>
      <c r="D988" s="19"/>
      <c r="E988" s="364"/>
      <c r="F988" s="388"/>
      <c r="G988" s="19"/>
      <c r="H988" s="19"/>
      <c r="I988" s="19"/>
      <c r="J988" s="19"/>
      <c r="K988" s="19"/>
      <c r="L988" s="385"/>
      <c r="M988" s="19"/>
    </row>
    <row r="989" spans="2:13" x14ac:dyDescent="0.25">
      <c r="B989" s="19"/>
      <c r="C989" s="19"/>
      <c r="D989" s="19"/>
      <c r="E989" s="364"/>
      <c r="F989" s="388"/>
      <c r="G989" s="19"/>
      <c r="H989" s="19"/>
      <c r="I989" s="19"/>
      <c r="J989" s="19"/>
      <c r="K989" s="19"/>
      <c r="L989" s="385"/>
      <c r="M989" s="19"/>
    </row>
    <row r="990" spans="2:13" x14ac:dyDescent="0.25">
      <c r="B990" s="19"/>
      <c r="C990" s="19"/>
      <c r="D990" s="19"/>
      <c r="E990" s="364"/>
      <c r="F990" s="388"/>
      <c r="G990" s="19"/>
      <c r="H990" s="19"/>
      <c r="I990" s="19"/>
      <c r="J990" s="19"/>
      <c r="K990" s="19"/>
      <c r="L990" s="385"/>
      <c r="M990" s="19"/>
    </row>
    <row r="991" spans="2:13" x14ac:dyDescent="0.25">
      <c r="B991" s="19"/>
      <c r="C991" s="19"/>
      <c r="D991" s="19"/>
      <c r="E991" s="364"/>
      <c r="F991" s="388"/>
      <c r="G991" s="19"/>
      <c r="H991" s="19"/>
      <c r="I991" s="19"/>
      <c r="J991" s="19"/>
      <c r="K991" s="19"/>
      <c r="L991" s="385"/>
      <c r="M991" s="19"/>
    </row>
    <row r="992" spans="2:13" x14ac:dyDescent="0.25">
      <c r="B992" s="19"/>
      <c r="C992" s="19"/>
      <c r="D992" s="19"/>
      <c r="E992" s="364"/>
      <c r="F992" s="388"/>
      <c r="G992" s="19"/>
      <c r="H992" s="19"/>
      <c r="I992" s="19"/>
      <c r="J992" s="19"/>
      <c r="K992" s="19"/>
      <c r="L992" s="385"/>
      <c r="M992" s="19"/>
    </row>
    <row r="993" spans="2:13" x14ac:dyDescent="0.25">
      <c r="B993" s="19"/>
      <c r="C993" s="19"/>
      <c r="D993" s="19"/>
      <c r="E993" s="364"/>
      <c r="F993" s="388"/>
      <c r="G993" s="19"/>
      <c r="H993" s="19"/>
      <c r="I993" s="19"/>
      <c r="J993" s="19"/>
      <c r="K993" s="19"/>
      <c r="L993" s="385"/>
      <c r="M993" s="19"/>
    </row>
    <row r="994" spans="2:13" x14ac:dyDescent="0.25">
      <c r="B994" s="19"/>
      <c r="C994" s="19"/>
      <c r="D994" s="19"/>
      <c r="E994" s="364"/>
      <c r="F994" s="388"/>
      <c r="G994" s="19"/>
      <c r="H994" s="19"/>
      <c r="I994" s="19"/>
      <c r="J994" s="19"/>
      <c r="K994" s="19"/>
      <c r="L994" s="385"/>
      <c r="M994" s="19"/>
    </row>
    <row r="995" spans="2:13" x14ac:dyDescent="0.25">
      <c r="B995" s="19"/>
      <c r="C995" s="19"/>
      <c r="D995" s="19"/>
      <c r="E995" s="364"/>
      <c r="F995" s="388"/>
      <c r="G995" s="19"/>
      <c r="H995" s="19"/>
      <c r="I995" s="19"/>
      <c r="J995" s="19"/>
      <c r="K995" s="19"/>
      <c r="L995" s="385"/>
      <c r="M995" s="19"/>
    </row>
    <row r="996" spans="2:13" x14ac:dyDescent="0.25">
      <c r="B996" s="19"/>
      <c r="C996" s="19"/>
      <c r="D996" s="19"/>
      <c r="E996" s="364"/>
      <c r="F996" s="388"/>
      <c r="G996" s="19"/>
      <c r="H996" s="19"/>
      <c r="I996" s="19"/>
      <c r="J996" s="19"/>
      <c r="K996" s="19"/>
      <c r="L996" s="385"/>
      <c r="M996" s="19"/>
    </row>
    <row r="997" spans="2:13" x14ac:dyDescent="0.25">
      <c r="B997" s="19"/>
      <c r="C997" s="19"/>
      <c r="D997" s="19"/>
      <c r="E997" s="364"/>
      <c r="F997" s="388"/>
      <c r="G997" s="19"/>
      <c r="H997" s="19"/>
      <c r="I997" s="19"/>
      <c r="J997" s="19"/>
      <c r="K997" s="19"/>
      <c r="L997" s="385"/>
      <c r="M997" s="19"/>
    </row>
    <row r="998" spans="2:13" x14ac:dyDescent="0.25">
      <c r="B998" s="19"/>
      <c r="C998" s="19"/>
      <c r="D998" s="19"/>
      <c r="E998" s="364"/>
      <c r="F998" s="388"/>
      <c r="G998" s="19"/>
      <c r="H998" s="19"/>
      <c r="I998" s="19"/>
      <c r="J998" s="19"/>
      <c r="K998" s="19"/>
      <c r="L998" s="385"/>
      <c r="M998" s="19"/>
    </row>
    <row r="999" spans="2:13" x14ac:dyDescent="0.25">
      <c r="B999" s="19"/>
      <c r="C999" s="19"/>
      <c r="D999" s="19"/>
      <c r="E999" s="364"/>
      <c r="F999" s="388"/>
      <c r="G999" s="19"/>
      <c r="H999" s="19"/>
      <c r="I999" s="19"/>
      <c r="J999" s="19"/>
      <c r="K999" s="19"/>
      <c r="L999" s="385"/>
      <c r="M999" s="19"/>
    </row>
    <row r="1000" spans="2:13" x14ac:dyDescent="0.25">
      <c r="B1000" s="19"/>
      <c r="C1000" s="19"/>
      <c r="D1000" s="19"/>
      <c r="E1000" s="364"/>
      <c r="F1000" s="388"/>
      <c r="G1000" s="19"/>
      <c r="H1000" s="19"/>
      <c r="I1000" s="19"/>
      <c r="J1000" s="19"/>
      <c r="K1000" s="19"/>
      <c r="L1000" s="385"/>
      <c r="M1000" s="19"/>
    </row>
    <row r="1001" spans="2:13" x14ac:dyDescent="0.25">
      <c r="B1001" s="19"/>
      <c r="C1001" s="19"/>
      <c r="D1001" s="19"/>
      <c r="E1001" s="364"/>
      <c r="F1001" s="388"/>
      <c r="G1001" s="19"/>
      <c r="H1001" s="19"/>
      <c r="I1001" s="19"/>
      <c r="J1001" s="19"/>
      <c r="K1001" s="19"/>
      <c r="L1001" s="385"/>
      <c r="M1001" s="19"/>
    </row>
    <row r="1002" spans="2:13" x14ac:dyDescent="0.25">
      <c r="B1002" s="19"/>
      <c r="C1002" s="19"/>
      <c r="D1002" s="19"/>
      <c r="E1002" s="364"/>
      <c r="F1002" s="388"/>
      <c r="G1002" s="19"/>
      <c r="H1002" s="19"/>
      <c r="I1002" s="19"/>
      <c r="J1002" s="19"/>
      <c r="K1002" s="19"/>
      <c r="L1002" s="385"/>
      <c r="M1002" s="19"/>
    </row>
    <row r="1003" spans="2:13" x14ac:dyDescent="0.25">
      <c r="B1003" s="19"/>
      <c r="C1003" s="19"/>
      <c r="D1003" s="19"/>
      <c r="E1003" s="364"/>
      <c r="F1003" s="388"/>
      <c r="G1003" s="19"/>
      <c r="H1003" s="19"/>
      <c r="I1003" s="19"/>
      <c r="J1003" s="19"/>
      <c r="K1003" s="19"/>
      <c r="L1003" s="385"/>
      <c r="M1003" s="19"/>
    </row>
    <row r="1004" spans="2:13" x14ac:dyDescent="0.25">
      <c r="B1004" s="19"/>
      <c r="C1004" s="19"/>
      <c r="D1004" s="19"/>
      <c r="E1004" s="364"/>
      <c r="F1004" s="388"/>
      <c r="G1004" s="19"/>
      <c r="H1004" s="19"/>
      <c r="I1004" s="19"/>
      <c r="J1004" s="19"/>
      <c r="K1004" s="19"/>
      <c r="L1004" s="385"/>
      <c r="M1004" s="19"/>
    </row>
    <row r="1005" spans="2:13" x14ac:dyDescent="0.25">
      <c r="B1005" s="19"/>
      <c r="C1005" s="19"/>
      <c r="D1005" s="19"/>
      <c r="E1005" s="364"/>
      <c r="F1005" s="388"/>
      <c r="G1005" s="19"/>
      <c r="H1005" s="19"/>
      <c r="I1005" s="19"/>
      <c r="J1005" s="19"/>
      <c r="K1005" s="19"/>
      <c r="L1005" s="385"/>
      <c r="M1005" s="19"/>
    </row>
    <row r="1006" spans="2:13" x14ac:dyDescent="0.25">
      <c r="B1006" s="19"/>
      <c r="C1006" s="19"/>
      <c r="D1006" s="19"/>
      <c r="E1006" s="364"/>
      <c r="F1006" s="388"/>
      <c r="G1006" s="19"/>
      <c r="H1006" s="19"/>
      <c r="I1006" s="19"/>
      <c r="J1006" s="19"/>
      <c r="K1006" s="19"/>
      <c r="L1006" s="385"/>
      <c r="M1006" s="19"/>
    </row>
    <row r="1007" spans="2:13" x14ac:dyDescent="0.25">
      <c r="B1007" s="19"/>
      <c r="C1007" s="19"/>
      <c r="D1007" s="19"/>
      <c r="E1007" s="364"/>
      <c r="F1007" s="388"/>
      <c r="G1007" s="19"/>
      <c r="H1007" s="19"/>
      <c r="I1007" s="19"/>
      <c r="J1007" s="19"/>
      <c r="K1007" s="19"/>
      <c r="L1007" s="385"/>
      <c r="M1007" s="19"/>
    </row>
    <row r="1008" spans="2:13" x14ac:dyDescent="0.25">
      <c r="B1008" s="19"/>
      <c r="C1008" s="19"/>
      <c r="D1008" s="19"/>
      <c r="E1008" s="364"/>
      <c r="F1008" s="388"/>
      <c r="G1008" s="19"/>
      <c r="H1008" s="19"/>
      <c r="I1008" s="19"/>
      <c r="J1008" s="19"/>
      <c r="K1008" s="19"/>
      <c r="L1008" s="385"/>
      <c r="M1008" s="19"/>
    </row>
    <row r="1009" spans="2:13" x14ac:dyDescent="0.25">
      <c r="B1009" s="19"/>
      <c r="C1009" s="19"/>
      <c r="D1009" s="19"/>
      <c r="E1009" s="364"/>
      <c r="F1009" s="388"/>
      <c r="G1009" s="19"/>
      <c r="H1009" s="19"/>
      <c r="I1009" s="19"/>
      <c r="J1009" s="19"/>
      <c r="K1009" s="19"/>
      <c r="L1009" s="385"/>
      <c r="M1009" s="19"/>
    </row>
    <row r="1010" spans="2:13" x14ac:dyDescent="0.25">
      <c r="B1010" s="19"/>
      <c r="C1010" s="19"/>
      <c r="D1010" s="19"/>
      <c r="E1010" s="364"/>
      <c r="F1010" s="388"/>
      <c r="G1010" s="19"/>
      <c r="H1010" s="19"/>
      <c r="I1010" s="19"/>
      <c r="J1010" s="19"/>
      <c r="K1010" s="19"/>
      <c r="L1010" s="385"/>
      <c r="M1010" s="19"/>
    </row>
    <row r="1011" spans="2:13" x14ac:dyDescent="0.25">
      <c r="B1011" s="19"/>
      <c r="C1011" s="19"/>
      <c r="D1011" s="19"/>
      <c r="E1011" s="364"/>
      <c r="F1011" s="388"/>
      <c r="G1011" s="19"/>
      <c r="H1011" s="19"/>
      <c r="I1011" s="19"/>
      <c r="J1011" s="19"/>
      <c r="K1011" s="19"/>
      <c r="L1011" s="385"/>
      <c r="M1011" s="19"/>
    </row>
    <row r="1012" spans="2:13" x14ac:dyDescent="0.25">
      <c r="B1012" s="19"/>
      <c r="C1012" s="19"/>
      <c r="D1012" s="19"/>
      <c r="E1012" s="364"/>
      <c r="F1012" s="388"/>
      <c r="G1012" s="19"/>
      <c r="H1012" s="19"/>
      <c r="I1012" s="19"/>
      <c r="J1012" s="19"/>
      <c r="K1012" s="19"/>
      <c r="L1012" s="385"/>
      <c r="M1012" s="19"/>
    </row>
    <row r="1013" spans="2:13" x14ac:dyDescent="0.25">
      <c r="B1013" s="19"/>
      <c r="C1013" s="19"/>
      <c r="D1013" s="19"/>
      <c r="E1013" s="364"/>
      <c r="F1013" s="388"/>
      <c r="G1013" s="19"/>
      <c r="H1013" s="19"/>
      <c r="I1013" s="19"/>
      <c r="J1013" s="19"/>
      <c r="K1013" s="19"/>
      <c r="L1013" s="385"/>
      <c r="M1013" s="19"/>
    </row>
    <row r="1014" spans="2:13" x14ac:dyDescent="0.25">
      <c r="B1014" s="19"/>
      <c r="C1014" s="19"/>
      <c r="D1014" s="19"/>
      <c r="E1014" s="364"/>
      <c r="F1014" s="388"/>
      <c r="G1014" s="19"/>
      <c r="H1014" s="19"/>
      <c r="I1014" s="19"/>
      <c r="J1014" s="19"/>
      <c r="K1014" s="19"/>
      <c r="L1014" s="385"/>
      <c r="M1014" s="19"/>
    </row>
    <row r="1015" spans="2:13" x14ac:dyDescent="0.25">
      <c r="B1015" s="19"/>
      <c r="C1015" s="19"/>
      <c r="D1015" s="19"/>
      <c r="E1015" s="364"/>
      <c r="F1015" s="388"/>
      <c r="G1015" s="19"/>
      <c r="H1015" s="19"/>
      <c r="I1015" s="19"/>
      <c r="J1015" s="19"/>
      <c r="K1015" s="19"/>
      <c r="L1015" s="385"/>
      <c r="M1015" s="19"/>
    </row>
    <row r="1016" spans="2:13" x14ac:dyDescent="0.25">
      <c r="B1016" s="19"/>
      <c r="C1016" s="19"/>
      <c r="D1016" s="19"/>
      <c r="E1016" s="364"/>
      <c r="F1016" s="388"/>
      <c r="G1016" s="19"/>
      <c r="H1016" s="19"/>
      <c r="I1016" s="19"/>
      <c r="J1016" s="19"/>
      <c r="K1016" s="19"/>
      <c r="L1016" s="385"/>
      <c r="M1016" s="19"/>
    </row>
    <row r="1017" spans="2:13" x14ac:dyDescent="0.25">
      <c r="B1017" s="19"/>
      <c r="C1017" s="19"/>
      <c r="D1017" s="19"/>
      <c r="E1017" s="364"/>
      <c r="F1017" s="388"/>
      <c r="G1017" s="19"/>
      <c r="H1017" s="19"/>
      <c r="I1017" s="19"/>
      <c r="J1017" s="19"/>
      <c r="K1017" s="19"/>
      <c r="L1017" s="385"/>
      <c r="M1017" s="19"/>
    </row>
    <row r="1018" spans="2:13" x14ac:dyDescent="0.25">
      <c r="B1018" s="19"/>
      <c r="C1018" s="19"/>
      <c r="D1018" s="19"/>
      <c r="E1018" s="364"/>
      <c r="F1018" s="388"/>
      <c r="G1018" s="19"/>
      <c r="H1018" s="19"/>
      <c r="I1018" s="19"/>
      <c r="J1018" s="19"/>
      <c r="K1018" s="19"/>
      <c r="L1018" s="385"/>
      <c r="M1018" s="19"/>
    </row>
    <row r="1019" spans="2:13" x14ac:dyDescent="0.25">
      <c r="B1019" s="19"/>
      <c r="C1019" s="19"/>
      <c r="D1019" s="19"/>
      <c r="E1019" s="364"/>
      <c r="F1019" s="388"/>
      <c r="G1019" s="19"/>
      <c r="H1019" s="19"/>
      <c r="I1019" s="19"/>
      <c r="J1019" s="19"/>
      <c r="K1019" s="19"/>
      <c r="L1019" s="385"/>
      <c r="M1019" s="19"/>
    </row>
    <row r="1020" spans="2:13" x14ac:dyDescent="0.25">
      <c r="B1020" s="19"/>
      <c r="C1020" s="19"/>
      <c r="D1020" s="19"/>
      <c r="E1020" s="364"/>
      <c r="F1020" s="388"/>
      <c r="G1020" s="19"/>
      <c r="H1020" s="19"/>
      <c r="I1020" s="19"/>
      <c r="J1020" s="19"/>
      <c r="K1020" s="19"/>
      <c r="L1020" s="385"/>
      <c r="M1020" s="19"/>
    </row>
    <row r="1021" spans="2:13" x14ac:dyDescent="0.25">
      <c r="B1021" s="19"/>
      <c r="C1021" s="19"/>
      <c r="D1021" s="19"/>
      <c r="E1021" s="364"/>
      <c r="F1021" s="388"/>
      <c r="G1021" s="19"/>
      <c r="H1021" s="19"/>
      <c r="I1021" s="19"/>
      <c r="J1021" s="19"/>
      <c r="K1021" s="19"/>
      <c r="L1021" s="385"/>
      <c r="M1021" s="19"/>
    </row>
    <row r="1022" spans="2:13" x14ac:dyDescent="0.25">
      <c r="B1022" s="19"/>
      <c r="C1022" s="19"/>
      <c r="D1022" s="19"/>
      <c r="E1022" s="364"/>
      <c r="F1022" s="388"/>
      <c r="G1022" s="19"/>
      <c r="H1022" s="19"/>
      <c r="I1022" s="19"/>
      <c r="J1022" s="19"/>
      <c r="K1022" s="19"/>
      <c r="L1022" s="385"/>
      <c r="M1022" s="19"/>
    </row>
    <row r="1023" spans="2:13" x14ac:dyDescent="0.25">
      <c r="B1023" s="19"/>
      <c r="C1023" s="19"/>
      <c r="D1023" s="19"/>
      <c r="E1023" s="364"/>
      <c r="F1023" s="388"/>
      <c r="G1023" s="19"/>
      <c r="H1023" s="19"/>
      <c r="I1023" s="19"/>
      <c r="J1023" s="19"/>
      <c r="K1023" s="19"/>
      <c r="L1023" s="385"/>
      <c r="M1023" s="19"/>
    </row>
    <row r="1024" spans="2:13" x14ac:dyDescent="0.25">
      <c r="B1024" s="19"/>
      <c r="C1024" s="19"/>
      <c r="D1024" s="19"/>
      <c r="E1024" s="364"/>
      <c r="F1024" s="388"/>
      <c r="G1024" s="19"/>
      <c r="H1024" s="19"/>
      <c r="I1024" s="19"/>
      <c r="J1024" s="19"/>
      <c r="K1024" s="19"/>
      <c r="L1024" s="385"/>
      <c r="M1024" s="19"/>
    </row>
    <row r="1025" spans="2:13" x14ac:dyDescent="0.25">
      <c r="B1025" s="19"/>
      <c r="C1025" s="19"/>
      <c r="D1025" s="19"/>
      <c r="E1025" s="364"/>
      <c r="F1025" s="388"/>
      <c r="G1025" s="19"/>
      <c r="H1025" s="19"/>
      <c r="I1025" s="19"/>
      <c r="J1025" s="19"/>
      <c r="K1025" s="19"/>
      <c r="L1025" s="385"/>
      <c r="M1025" s="19"/>
    </row>
    <row r="1026" spans="2:13" x14ac:dyDescent="0.25">
      <c r="B1026" s="19"/>
      <c r="C1026" s="19"/>
      <c r="D1026" s="19"/>
      <c r="E1026" s="364"/>
      <c r="F1026" s="388"/>
      <c r="G1026" s="19"/>
      <c r="H1026" s="19"/>
      <c r="I1026" s="19"/>
      <c r="J1026" s="19"/>
      <c r="K1026" s="19"/>
      <c r="L1026" s="385"/>
      <c r="M1026" s="19"/>
    </row>
    <row r="1027" spans="2:13" x14ac:dyDescent="0.25">
      <c r="B1027" s="19"/>
      <c r="C1027" s="19"/>
      <c r="D1027" s="19"/>
      <c r="E1027" s="364"/>
      <c r="F1027" s="388"/>
      <c r="G1027" s="19"/>
      <c r="H1027" s="19"/>
      <c r="I1027" s="19"/>
      <c r="J1027" s="19"/>
      <c r="K1027" s="19"/>
      <c r="L1027" s="385"/>
      <c r="M1027" s="19"/>
    </row>
    <row r="1028" spans="2:13" x14ac:dyDescent="0.25">
      <c r="B1028" s="19"/>
      <c r="C1028" s="19"/>
      <c r="D1028" s="19"/>
      <c r="E1028" s="364"/>
      <c r="F1028" s="388"/>
      <c r="G1028" s="19"/>
      <c r="H1028" s="19"/>
      <c r="I1028" s="19"/>
      <c r="J1028" s="19"/>
      <c r="K1028" s="19"/>
      <c r="L1028" s="385"/>
      <c r="M1028" s="19"/>
    </row>
    <row r="1029" spans="2:13" x14ac:dyDescent="0.25">
      <c r="B1029" s="19"/>
      <c r="C1029" s="19"/>
      <c r="D1029" s="19"/>
      <c r="E1029" s="364"/>
      <c r="F1029" s="388"/>
      <c r="G1029" s="19"/>
      <c r="H1029" s="19"/>
      <c r="I1029" s="19"/>
      <c r="J1029" s="19"/>
      <c r="K1029" s="19"/>
      <c r="L1029" s="385"/>
      <c r="M1029" s="19"/>
    </row>
    <row r="1030" spans="2:13" x14ac:dyDescent="0.25">
      <c r="B1030" s="19"/>
      <c r="C1030" s="19"/>
      <c r="D1030" s="19"/>
      <c r="E1030" s="364"/>
      <c r="F1030" s="388"/>
      <c r="G1030" s="19"/>
      <c r="H1030" s="19"/>
      <c r="I1030" s="19"/>
      <c r="J1030" s="19"/>
      <c r="K1030" s="19"/>
      <c r="L1030" s="385"/>
      <c r="M1030" s="19"/>
    </row>
    <row r="1031" spans="2:13" x14ac:dyDescent="0.25">
      <c r="B1031" s="19"/>
      <c r="C1031" s="19"/>
      <c r="D1031" s="19"/>
      <c r="E1031" s="364"/>
      <c r="F1031" s="388"/>
      <c r="G1031" s="19"/>
      <c r="H1031" s="19"/>
      <c r="I1031" s="19"/>
      <c r="J1031" s="19"/>
      <c r="K1031" s="19"/>
      <c r="L1031" s="385"/>
      <c r="M1031" s="19"/>
    </row>
    <row r="1032" spans="2:13" x14ac:dyDescent="0.25">
      <c r="B1032" s="19"/>
      <c r="C1032" s="19"/>
      <c r="D1032" s="19"/>
      <c r="E1032" s="364"/>
      <c r="F1032" s="388"/>
      <c r="G1032" s="19"/>
      <c r="H1032" s="19"/>
      <c r="I1032" s="19"/>
      <c r="J1032" s="19"/>
      <c r="K1032" s="19"/>
      <c r="L1032" s="385"/>
      <c r="M1032" s="19"/>
    </row>
    <row r="1033" spans="2:13" x14ac:dyDescent="0.25">
      <c r="B1033" s="19"/>
      <c r="C1033" s="19"/>
      <c r="D1033" s="19"/>
      <c r="E1033" s="364"/>
      <c r="F1033" s="388"/>
      <c r="G1033" s="19"/>
      <c r="H1033" s="19"/>
      <c r="I1033" s="19"/>
      <c r="J1033" s="19"/>
      <c r="K1033" s="19"/>
      <c r="L1033" s="385"/>
      <c r="M1033" s="19"/>
    </row>
    <row r="1034" spans="2:13" x14ac:dyDescent="0.25">
      <c r="B1034" s="19"/>
      <c r="C1034" s="19"/>
      <c r="D1034" s="19"/>
      <c r="E1034" s="364"/>
      <c r="F1034" s="388"/>
      <c r="G1034" s="19"/>
      <c r="H1034" s="19"/>
      <c r="I1034" s="19"/>
      <c r="J1034" s="19"/>
      <c r="K1034" s="19"/>
      <c r="L1034" s="385"/>
      <c r="M1034" s="19"/>
    </row>
    <row r="1035" spans="2:13" x14ac:dyDescent="0.25">
      <c r="B1035" s="19"/>
      <c r="C1035" s="19"/>
      <c r="D1035" s="19"/>
      <c r="E1035" s="364"/>
      <c r="F1035" s="388"/>
      <c r="G1035" s="19"/>
      <c r="H1035" s="19"/>
      <c r="I1035" s="19"/>
      <c r="J1035" s="19"/>
      <c r="K1035" s="19"/>
      <c r="L1035" s="385"/>
      <c r="M1035" s="19"/>
    </row>
    <row r="1036" spans="2:13" x14ac:dyDescent="0.25">
      <c r="B1036" s="19"/>
      <c r="C1036" s="19"/>
      <c r="D1036" s="19"/>
      <c r="E1036" s="364"/>
      <c r="F1036" s="388"/>
      <c r="G1036" s="19"/>
      <c r="H1036" s="19"/>
      <c r="I1036" s="19"/>
      <c r="J1036" s="19"/>
      <c r="K1036" s="19"/>
      <c r="L1036" s="385"/>
      <c r="M1036" s="19"/>
    </row>
    <row r="1037" spans="2:13" x14ac:dyDescent="0.25">
      <c r="B1037" s="19"/>
      <c r="C1037" s="19"/>
      <c r="D1037" s="19"/>
      <c r="E1037" s="364"/>
      <c r="F1037" s="388"/>
      <c r="G1037" s="19"/>
      <c r="H1037" s="19"/>
      <c r="I1037" s="19"/>
      <c r="J1037" s="19"/>
      <c r="K1037" s="19"/>
      <c r="L1037" s="385"/>
      <c r="M1037" s="19"/>
    </row>
    <row r="1038" spans="2:13" x14ac:dyDescent="0.25">
      <c r="B1038" s="19"/>
      <c r="C1038" s="19"/>
      <c r="D1038" s="19"/>
      <c r="E1038" s="364"/>
      <c r="F1038" s="388"/>
      <c r="G1038" s="19"/>
      <c r="H1038" s="19"/>
      <c r="I1038" s="19"/>
      <c r="J1038" s="19"/>
      <c r="K1038" s="19"/>
      <c r="L1038" s="385"/>
      <c r="M1038" s="19"/>
    </row>
    <row r="1039" spans="2:13" x14ac:dyDescent="0.25">
      <c r="B1039" s="19"/>
      <c r="C1039" s="19"/>
      <c r="D1039" s="19"/>
      <c r="E1039" s="364"/>
      <c r="F1039" s="388"/>
      <c r="G1039" s="19"/>
      <c r="H1039" s="19"/>
      <c r="I1039" s="19"/>
      <c r="J1039" s="19"/>
      <c r="K1039" s="19"/>
      <c r="L1039" s="385"/>
      <c r="M1039" s="19"/>
    </row>
    <row r="1040" spans="2:13" x14ac:dyDescent="0.25">
      <c r="B1040" s="19"/>
      <c r="C1040" s="19"/>
      <c r="D1040" s="19"/>
      <c r="E1040" s="364"/>
      <c r="F1040" s="388"/>
      <c r="G1040" s="19"/>
      <c r="H1040" s="19"/>
      <c r="I1040" s="19"/>
      <c r="J1040" s="19"/>
      <c r="K1040" s="19"/>
      <c r="L1040" s="385"/>
      <c r="M1040" s="19"/>
    </row>
    <row r="1041" spans="2:13" x14ac:dyDescent="0.25">
      <c r="B1041" s="19"/>
      <c r="C1041" s="19"/>
      <c r="D1041" s="19"/>
      <c r="E1041" s="364"/>
      <c r="F1041" s="388"/>
      <c r="G1041" s="19"/>
      <c r="H1041" s="19"/>
      <c r="I1041" s="19"/>
      <c r="J1041" s="19"/>
      <c r="K1041" s="19"/>
      <c r="L1041" s="385"/>
      <c r="M1041" s="19"/>
    </row>
    <row r="1042" spans="2:13" x14ac:dyDescent="0.25">
      <c r="B1042" s="19"/>
      <c r="C1042" s="19"/>
      <c r="D1042" s="19"/>
      <c r="E1042" s="364"/>
      <c r="F1042" s="388"/>
      <c r="G1042" s="19"/>
      <c r="H1042" s="19"/>
      <c r="I1042" s="19"/>
      <c r="J1042" s="19"/>
      <c r="K1042" s="19"/>
      <c r="L1042" s="385"/>
      <c r="M1042" s="19"/>
    </row>
    <row r="1043" spans="2:13" x14ac:dyDescent="0.25">
      <c r="B1043" s="19"/>
      <c r="C1043" s="19"/>
      <c r="D1043" s="19"/>
      <c r="E1043" s="364"/>
      <c r="F1043" s="388"/>
      <c r="G1043" s="19"/>
      <c r="H1043" s="19"/>
      <c r="I1043" s="19"/>
      <c r="J1043" s="19"/>
      <c r="K1043" s="19"/>
      <c r="L1043" s="385"/>
      <c r="M1043" s="19"/>
    </row>
    <row r="1044" spans="2:13" x14ac:dyDescent="0.25">
      <c r="B1044" s="19"/>
      <c r="C1044" s="19"/>
      <c r="D1044" s="19"/>
      <c r="E1044" s="364"/>
      <c r="F1044" s="388"/>
      <c r="G1044" s="19"/>
      <c r="H1044" s="19"/>
      <c r="I1044" s="19"/>
      <c r="J1044" s="19"/>
      <c r="K1044" s="19"/>
      <c r="L1044" s="385"/>
      <c r="M1044" s="19"/>
    </row>
    <row r="1045" spans="2:13" x14ac:dyDescent="0.25">
      <c r="B1045" s="19"/>
      <c r="C1045" s="19"/>
      <c r="D1045" s="19"/>
      <c r="E1045" s="364"/>
      <c r="F1045" s="388"/>
      <c r="G1045" s="19"/>
      <c r="H1045" s="19"/>
      <c r="I1045" s="19"/>
      <c r="J1045" s="19"/>
      <c r="K1045" s="19"/>
      <c r="L1045" s="385"/>
      <c r="M1045" s="19"/>
    </row>
    <row r="1046" spans="2:13" x14ac:dyDescent="0.25">
      <c r="B1046" s="19"/>
      <c r="C1046" s="19"/>
      <c r="D1046" s="19"/>
      <c r="E1046" s="364"/>
      <c r="F1046" s="388"/>
      <c r="G1046" s="19"/>
      <c r="H1046" s="19"/>
      <c r="I1046" s="19"/>
      <c r="J1046" s="19"/>
      <c r="K1046" s="19"/>
      <c r="L1046" s="385"/>
      <c r="M1046" s="19"/>
    </row>
    <row r="1047" spans="2:13" x14ac:dyDescent="0.25">
      <c r="B1047" s="19"/>
      <c r="C1047" s="19"/>
      <c r="D1047" s="19"/>
      <c r="E1047" s="364"/>
      <c r="F1047" s="388"/>
      <c r="G1047" s="19"/>
      <c r="H1047" s="19"/>
      <c r="I1047" s="19"/>
      <c r="J1047" s="19"/>
      <c r="K1047" s="19"/>
      <c r="L1047" s="385"/>
      <c r="M1047" s="19"/>
    </row>
    <row r="1048" spans="2:13" x14ac:dyDescent="0.25">
      <c r="B1048" s="19"/>
      <c r="C1048" s="19"/>
      <c r="D1048" s="19"/>
      <c r="E1048" s="364"/>
      <c r="F1048" s="388"/>
      <c r="G1048" s="19"/>
      <c r="H1048" s="19"/>
      <c r="I1048" s="19"/>
      <c r="J1048" s="19"/>
      <c r="K1048" s="19"/>
      <c r="L1048" s="385"/>
      <c r="M1048" s="19"/>
    </row>
    <row r="1049" spans="2:13" x14ac:dyDescent="0.25">
      <c r="B1049" s="19"/>
      <c r="C1049" s="19"/>
      <c r="D1049" s="19"/>
      <c r="E1049" s="364"/>
      <c r="F1049" s="388"/>
      <c r="G1049" s="19"/>
      <c r="H1049" s="19"/>
      <c r="I1049" s="19"/>
      <c r="J1049" s="19"/>
      <c r="K1049" s="19"/>
      <c r="L1049" s="385"/>
      <c r="M1049" s="19"/>
    </row>
    <row r="1050" spans="2:13" x14ac:dyDescent="0.25">
      <c r="B1050" s="19"/>
      <c r="C1050" s="19"/>
      <c r="D1050" s="19"/>
      <c r="E1050" s="364"/>
      <c r="F1050" s="388"/>
      <c r="G1050" s="19"/>
      <c r="H1050" s="19"/>
      <c r="I1050" s="19"/>
      <c r="J1050" s="19"/>
      <c r="K1050" s="19"/>
      <c r="L1050" s="385"/>
      <c r="M1050" s="19"/>
    </row>
    <row r="1051" spans="2:13" x14ac:dyDescent="0.25">
      <c r="B1051" s="19"/>
      <c r="C1051" s="19"/>
      <c r="D1051" s="19"/>
      <c r="E1051" s="364"/>
      <c r="F1051" s="388"/>
      <c r="G1051" s="19"/>
      <c r="H1051" s="19"/>
      <c r="I1051" s="19"/>
      <c r="J1051" s="19"/>
      <c r="K1051" s="19"/>
      <c r="L1051" s="385"/>
      <c r="M1051" s="19"/>
    </row>
    <row r="1052" spans="2:13" x14ac:dyDescent="0.25">
      <c r="B1052" s="19"/>
      <c r="C1052" s="19"/>
      <c r="D1052" s="19"/>
      <c r="E1052" s="364"/>
      <c r="F1052" s="388"/>
      <c r="G1052" s="19"/>
      <c r="H1052" s="19"/>
      <c r="I1052" s="19"/>
      <c r="J1052" s="19"/>
      <c r="K1052" s="19"/>
      <c r="L1052" s="385"/>
      <c r="M1052" s="19"/>
    </row>
    <row r="1053" spans="2:13" x14ac:dyDescent="0.25">
      <c r="B1053" s="19"/>
      <c r="C1053" s="19"/>
      <c r="D1053" s="19"/>
      <c r="E1053" s="364"/>
      <c r="F1053" s="388"/>
      <c r="G1053" s="19"/>
      <c r="H1053" s="19"/>
      <c r="I1053" s="19"/>
      <c r="J1053" s="19"/>
      <c r="K1053" s="19"/>
      <c r="L1053" s="385"/>
      <c r="M1053" s="19"/>
    </row>
    <row r="1054" spans="2:13" x14ac:dyDescent="0.25">
      <c r="B1054" s="19"/>
      <c r="C1054" s="19"/>
      <c r="D1054" s="19"/>
      <c r="E1054" s="364"/>
      <c r="F1054" s="388"/>
      <c r="G1054" s="19"/>
      <c r="H1054" s="19"/>
      <c r="I1054" s="19"/>
      <c r="J1054" s="19"/>
      <c r="K1054" s="19"/>
      <c r="L1054" s="385"/>
      <c r="M1054" s="19"/>
    </row>
    <row r="1055" spans="2:13" x14ac:dyDescent="0.25">
      <c r="B1055" s="19"/>
      <c r="C1055" s="19"/>
      <c r="D1055" s="19"/>
      <c r="E1055" s="364"/>
      <c r="F1055" s="388"/>
      <c r="G1055" s="19"/>
      <c r="H1055" s="19"/>
      <c r="I1055" s="19"/>
      <c r="J1055" s="19"/>
      <c r="K1055" s="19"/>
      <c r="L1055" s="385"/>
      <c r="M1055" s="19"/>
    </row>
    <row r="1056" spans="2:13" x14ac:dyDescent="0.25">
      <c r="B1056" s="19"/>
      <c r="C1056" s="19"/>
      <c r="D1056" s="19"/>
      <c r="E1056" s="364"/>
      <c r="F1056" s="388"/>
      <c r="G1056" s="19"/>
      <c r="H1056" s="19"/>
      <c r="I1056" s="19"/>
      <c r="J1056" s="19"/>
      <c r="K1056" s="19"/>
      <c r="L1056" s="385"/>
      <c r="M1056" s="19"/>
    </row>
    <row r="1057" spans="2:13" x14ac:dyDescent="0.25">
      <c r="B1057" s="19"/>
      <c r="C1057" s="19"/>
      <c r="D1057" s="19"/>
      <c r="E1057" s="364"/>
      <c r="F1057" s="388"/>
      <c r="G1057" s="19"/>
      <c r="H1057" s="19"/>
      <c r="I1057" s="19"/>
      <c r="J1057" s="19"/>
      <c r="K1057" s="19"/>
      <c r="L1057" s="385"/>
      <c r="M1057" s="19"/>
    </row>
    <row r="1058" spans="2:13" x14ac:dyDescent="0.25">
      <c r="B1058" s="19"/>
      <c r="C1058" s="19"/>
      <c r="D1058" s="19"/>
      <c r="E1058" s="364"/>
      <c r="F1058" s="388"/>
      <c r="G1058" s="19"/>
      <c r="H1058" s="19"/>
      <c r="I1058" s="19"/>
      <c r="J1058" s="19"/>
      <c r="K1058" s="19"/>
      <c r="L1058" s="385"/>
      <c r="M1058" s="19"/>
    </row>
    <row r="1059" spans="2:13" x14ac:dyDescent="0.25">
      <c r="B1059" s="19"/>
      <c r="C1059" s="19"/>
      <c r="D1059" s="19"/>
      <c r="E1059" s="364"/>
      <c r="F1059" s="388"/>
      <c r="G1059" s="19"/>
      <c r="H1059" s="19"/>
      <c r="I1059" s="19"/>
      <c r="J1059" s="19"/>
      <c r="K1059" s="19"/>
      <c r="L1059" s="385"/>
      <c r="M1059" s="19"/>
    </row>
    <row r="1060" spans="2:13" x14ac:dyDescent="0.25">
      <c r="B1060" s="19"/>
      <c r="C1060" s="19"/>
      <c r="D1060" s="19"/>
      <c r="E1060" s="364"/>
      <c r="F1060" s="388"/>
      <c r="G1060" s="19"/>
      <c r="H1060" s="19"/>
      <c r="I1060" s="19"/>
      <c r="J1060" s="19"/>
      <c r="K1060" s="19"/>
      <c r="L1060" s="385"/>
      <c r="M1060" s="19"/>
    </row>
    <row r="1061" spans="2:13" x14ac:dyDescent="0.25">
      <c r="B1061" s="19"/>
      <c r="C1061" s="19"/>
      <c r="D1061" s="19"/>
      <c r="E1061" s="364"/>
      <c r="F1061" s="388"/>
      <c r="G1061" s="19"/>
      <c r="H1061" s="19"/>
      <c r="I1061" s="19"/>
      <c r="J1061" s="19"/>
      <c r="K1061" s="19"/>
      <c r="L1061" s="385"/>
      <c r="M1061" s="19"/>
    </row>
    <row r="1062" spans="2:13" x14ac:dyDescent="0.25">
      <c r="B1062" s="19"/>
      <c r="C1062" s="19"/>
      <c r="D1062" s="19"/>
      <c r="E1062" s="364"/>
      <c r="F1062" s="388"/>
      <c r="G1062" s="19"/>
      <c r="H1062" s="19"/>
      <c r="I1062" s="19"/>
      <c r="J1062" s="19"/>
      <c r="K1062" s="19"/>
      <c r="L1062" s="385"/>
      <c r="M1062" s="19"/>
    </row>
    <row r="1063" spans="2:13" x14ac:dyDescent="0.25">
      <c r="B1063" s="19"/>
      <c r="C1063" s="19"/>
      <c r="D1063" s="19"/>
      <c r="E1063" s="364"/>
      <c r="F1063" s="388"/>
      <c r="G1063" s="19"/>
      <c r="H1063" s="19"/>
      <c r="I1063" s="19"/>
      <c r="J1063" s="19"/>
      <c r="K1063" s="19"/>
      <c r="L1063" s="385"/>
      <c r="M1063" s="19"/>
    </row>
    <row r="1064" spans="2:13" x14ac:dyDescent="0.25">
      <c r="B1064" s="19"/>
      <c r="C1064" s="19"/>
      <c r="D1064" s="19"/>
      <c r="E1064" s="364"/>
      <c r="F1064" s="388"/>
      <c r="G1064" s="19"/>
      <c r="H1064" s="19"/>
      <c r="I1064" s="19"/>
      <c r="J1064" s="19"/>
      <c r="K1064" s="19"/>
      <c r="L1064" s="385"/>
      <c r="M1064" s="19"/>
    </row>
    <row r="1065" spans="2:13" x14ac:dyDescent="0.25">
      <c r="B1065" s="19"/>
      <c r="C1065" s="19"/>
      <c r="D1065" s="19"/>
      <c r="E1065" s="364"/>
      <c r="F1065" s="388"/>
      <c r="G1065" s="19"/>
      <c r="H1065" s="19"/>
      <c r="I1065" s="19"/>
      <c r="J1065" s="19"/>
      <c r="K1065" s="19"/>
      <c r="L1065" s="385"/>
      <c r="M1065" s="19"/>
    </row>
    <row r="1066" spans="2:13" x14ac:dyDescent="0.25">
      <c r="B1066" s="19"/>
      <c r="C1066" s="19"/>
      <c r="D1066" s="19"/>
      <c r="E1066" s="364"/>
      <c r="F1066" s="388"/>
      <c r="G1066" s="19"/>
      <c r="H1066" s="19"/>
      <c r="I1066" s="19"/>
      <c r="J1066" s="19"/>
      <c r="K1066" s="19"/>
      <c r="L1066" s="385"/>
      <c r="M1066" s="19"/>
    </row>
    <row r="1067" spans="2:13" x14ac:dyDescent="0.25">
      <c r="B1067" s="19"/>
      <c r="C1067" s="19"/>
      <c r="D1067" s="19"/>
      <c r="E1067" s="364"/>
      <c r="F1067" s="388"/>
      <c r="G1067" s="19"/>
      <c r="H1067" s="19"/>
      <c r="I1067" s="19"/>
      <c r="J1067" s="19"/>
      <c r="K1067" s="19"/>
      <c r="L1067" s="385"/>
      <c r="M1067" s="19"/>
    </row>
    <row r="1068" spans="2:13" x14ac:dyDescent="0.25">
      <c r="B1068" s="19"/>
      <c r="C1068" s="19"/>
      <c r="D1068" s="19"/>
      <c r="E1068" s="364"/>
      <c r="F1068" s="388"/>
      <c r="G1068" s="19"/>
      <c r="H1068" s="19"/>
      <c r="I1068" s="19"/>
      <c r="J1068" s="19"/>
      <c r="K1068" s="19"/>
      <c r="L1068" s="385"/>
      <c r="M1068" s="19"/>
    </row>
    <row r="1069" spans="2:13" x14ac:dyDescent="0.25">
      <c r="B1069" s="19"/>
      <c r="C1069" s="19"/>
      <c r="D1069" s="19"/>
      <c r="E1069" s="364"/>
      <c r="F1069" s="388"/>
      <c r="G1069" s="19"/>
      <c r="H1069" s="19"/>
      <c r="I1069" s="19"/>
      <c r="J1069" s="19"/>
      <c r="K1069" s="19"/>
      <c r="L1069" s="385"/>
      <c r="M1069" s="19"/>
    </row>
    <row r="1070" spans="2:13" x14ac:dyDescent="0.25">
      <c r="B1070" s="19"/>
      <c r="C1070" s="19"/>
      <c r="D1070" s="19"/>
      <c r="E1070" s="364"/>
      <c r="F1070" s="388"/>
      <c r="G1070" s="19"/>
      <c r="H1070" s="19"/>
      <c r="I1070" s="19"/>
      <c r="J1070" s="19"/>
      <c r="K1070" s="19"/>
      <c r="L1070" s="385"/>
      <c r="M1070" s="19"/>
    </row>
    <row r="1071" spans="2:13" x14ac:dyDescent="0.25">
      <c r="B1071" s="19"/>
      <c r="C1071" s="19"/>
      <c r="D1071" s="19"/>
      <c r="E1071" s="364"/>
      <c r="F1071" s="388"/>
      <c r="G1071" s="19"/>
      <c r="H1071" s="19"/>
      <c r="I1071" s="19"/>
      <c r="J1071" s="19"/>
      <c r="K1071" s="19"/>
      <c r="L1071" s="385"/>
      <c r="M1071" s="19"/>
    </row>
    <row r="1072" spans="2:13" x14ac:dyDescent="0.25">
      <c r="B1072" s="19"/>
      <c r="C1072" s="19"/>
      <c r="D1072" s="19"/>
      <c r="E1072" s="364"/>
      <c r="F1072" s="388"/>
      <c r="G1072" s="19"/>
      <c r="H1072" s="19"/>
      <c r="I1072" s="19"/>
      <c r="J1072" s="19"/>
      <c r="K1072" s="19"/>
      <c r="L1072" s="385"/>
      <c r="M1072" s="19"/>
    </row>
    <row r="1073" spans="2:13" x14ac:dyDescent="0.25">
      <c r="B1073" s="19"/>
      <c r="C1073" s="19"/>
      <c r="D1073" s="19"/>
      <c r="E1073" s="364"/>
      <c r="F1073" s="388"/>
      <c r="G1073" s="19"/>
      <c r="H1073" s="19"/>
      <c r="I1073" s="19"/>
      <c r="J1073" s="19"/>
      <c r="K1073" s="19"/>
      <c r="L1073" s="385"/>
      <c r="M1073" s="19"/>
    </row>
    <row r="1074" spans="2:13" x14ac:dyDescent="0.25">
      <c r="B1074" s="19"/>
      <c r="C1074" s="19"/>
      <c r="D1074" s="19"/>
      <c r="E1074" s="364"/>
      <c r="F1074" s="388"/>
      <c r="G1074" s="19"/>
      <c r="H1074" s="19"/>
      <c r="I1074" s="19"/>
      <c r="J1074" s="19"/>
      <c r="K1074" s="19"/>
      <c r="L1074" s="385"/>
      <c r="M1074" s="19"/>
    </row>
    <row r="1075" spans="2:13" x14ac:dyDescent="0.25">
      <c r="B1075" s="19"/>
      <c r="C1075" s="19"/>
      <c r="D1075" s="19"/>
      <c r="E1075" s="364"/>
      <c r="F1075" s="388"/>
      <c r="G1075" s="19"/>
      <c r="H1075" s="19"/>
      <c r="I1075" s="19"/>
      <c r="J1075" s="19"/>
      <c r="K1075" s="19"/>
      <c r="L1075" s="385"/>
      <c r="M1075" s="19"/>
    </row>
    <row r="1076" spans="2:13" x14ac:dyDescent="0.25">
      <c r="B1076" s="19"/>
      <c r="C1076" s="19"/>
      <c r="D1076" s="19"/>
      <c r="E1076" s="364"/>
      <c r="F1076" s="388"/>
      <c r="G1076" s="19"/>
      <c r="H1076" s="19"/>
      <c r="I1076" s="19"/>
      <c r="J1076" s="19"/>
      <c r="K1076" s="19"/>
      <c r="L1076" s="385"/>
      <c r="M1076" s="19"/>
    </row>
    <row r="1077" spans="2:13" x14ac:dyDescent="0.25">
      <c r="B1077" s="19"/>
      <c r="C1077" s="19"/>
      <c r="D1077" s="19"/>
      <c r="E1077" s="364"/>
      <c r="F1077" s="388"/>
      <c r="G1077" s="19"/>
      <c r="H1077" s="19"/>
      <c r="I1077" s="19"/>
      <c r="J1077" s="19"/>
      <c r="K1077" s="19"/>
      <c r="L1077" s="385"/>
      <c r="M1077" s="19"/>
    </row>
    <row r="1078" spans="2:13" x14ac:dyDescent="0.25">
      <c r="B1078" s="19"/>
      <c r="C1078" s="19"/>
      <c r="D1078" s="19"/>
      <c r="E1078" s="364"/>
      <c r="F1078" s="388"/>
      <c r="G1078" s="19"/>
      <c r="H1078" s="19"/>
      <c r="I1078" s="19"/>
      <c r="J1078" s="19"/>
      <c r="K1078" s="19"/>
      <c r="L1078" s="385"/>
      <c r="M1078" s="19"/>
    </row>
    <row r="1079" spans="2:13" x14ac:dyDescent="0.25">
      <c r="B1079" s="19"/>
      <c r="C1079" s="19"/>
      <c r="D1079" s="19"/>
      <c r="E1079" s="364"/>
      <c r="F1079" s="388"/>
      <c r="G1079" s="19"/>
      <c r="H1079" s="19"/>
      <c r="I1079" s="19"/>
      <c r="J1079" s="19"/>
      <c r="K1079" s="19"/>
      <c r="L1079" s="385"/>
      <c r="M1079" s="19"/>
    </row>
    <row r="1080" spans="2:13" x14ac:dyDescent="0.25">
      <c r="B1080" s="19"/>
      <c r="C1080" s="19"/>
      <c r="D1080" s="19"/>
      <c r="E1080" s="364"/>
      <c r="F1080" s="388"/>
      <c r="G1080" s="19"/>
      <c r="H1080" s="19"/>
      <c r="I1080" s="19"/>
      <c r="J1080" s="19"/>
      <c r="K1080" s="19"/>
      <c r="L1080" s="385"/>
      <c r="M1080" s="19"/>
    </row>
    <row r="1081" spans="2:13" x14ac:dyDescent="0.25">
      <c r="B1081" s="19"/>
      <c r="C1081" s="19"/>
      <c r="D1081" s="19"/>
      <c r="E1081" s="364"/>
      <c r="F1081" s="388"/>
      <c r="G1081" s="19"/>
      <c r="H1081" s="19"/>
      <c r="I1081" s="19"/>
      <c r="J1081" s="19"/>
      <c r="K1081" s="19"/>
      <c r="L1081" s="385"/>
      <c r="M1081" s="19"/>
    </row>
    <row r="1082" spans="2:13" x14ac:dyDescent="0.25">
      <c r="B1082" s="19"/>
      <c r="C1082" s="19"/>
      <c r="D1082" s="19"/>
      <c r="E1082" s="364"/>
      <c r="F1082" s="388"/>
      <c r="G1082" s="19"/>
      <c r="H1082" s="19"/>
      <c r="I1082" s="19"/>
      <c r="J1082" s="19"/>
      <c r="K1082" s="19"/>
      <c r="L1082" s="385"/>
      <c r="M1082" s="19"/>
    </row>
    <row r="1083" spans="2:13" x14ac:dyDescent="0.25">
      <c r="B1083" s="19"/>
      <c r="C1083" s="19"/>
      <c r="D1083" s="19"/>
      <c r="E1083" s="364"/>
      <c r="F1083" s="388"/>
      <c r="G1083" s="19"/>
      <c r="H1083" s="19"/>
      <c r="I1083" s="19"/>
      <c r="J1083" s="19"/>
      <c r="K1083" s="19"/>
      <c r="L1083" s="385"/>
      <c r="M1083" s="19"/>
    </row>
    <row r="1084" spans="2:13" x14ac:dyDescent="0.25">
      <c r="B1084" s="19"/>
      <c r="C1084" s="19"/>
      <c r="D1084" s="19"/>
      <c r="E1084" s="364"/>
      <c r="F1084" s="388"/>
      <c r="G1084" s="19"/>
      <c r="H1084" s="19"/>
      <c r="I1084" s="19"/>
      <c r="J1084" s="19"/>
      <c r="K1084" s="19"/>
      <c r="L1084" s="385"/>
      <c r="M1084" s="19"/>
    </row>
    <row r="1085" spans="2:13" x14ac:dyDescent="0.25">
      <c r="B1085" s="19"/>
      <c r="C1085" s="19"/>
      <c r="D1085" s="19"/>
      <c r="E1085" s="364"/>
      <c r="F1085" s="388"/>
      <c r="G1085" s="19"/>
      <c r="H1085" s="19"/>
      <c r="I1085" s="19"/>
      <c r="J1085" s="19"/>
      <c r="K1085" s="19"/>
      <c r="L1085" s="385"/>
      <c r="M1085" s="19"/>
    </row>
    <row r="1086" spans="2:13" x14ac:dyDescent="0.25">
      <c r="B1086" s="19"/>
      <c r="C1086" s="19"/>
      <c r="D1086" s="19"/>
      <c r="E1086" s="364"/>
      <c r="F1086" s="388"/>
      <c r="G1086" s="19"/>
      <c r="H1086" s="19"/>
      <c r="I1086" s="19"/>
      <c r="J1086" s="19"/>
      <c r="K1086" s="19"/>
      <c r="L1086" s="385"/>
      <c r="M1086" s="19"/>
    </row>
    <row r="1087" spans="2:13" x14ac:dyDescent="0.25">
      <c r="B1087" s="19"/>
      <c r="C1087" s="19"/>
      <c r="D1087" s="19"/>
      <c r="E1087" s="364"/>
      <c r="F1087" s="388"/>
      <c r="G1087" s="19"/>
      <c r="H1087" s="19"/>
      <c r="I1087" s="19"/>
      <c r="J1087" s="19"/>
      <c r="K1087" s="19"/>
      <c r="L1087" s="385"/>
      <c r="M1087" s="19"/>
    </row>
    <row r="1088" spans="2:13" x14ac:dyDescent="0.25">
      <c r="B1088" s="19"/>
      <c r="C1088" s="19"/>
      <c r="D1088" s="19"/>
      <c r="E1088" s="364"/>
      <c r="F1088" s="388"/>
      <c r="G1088" s="19"/>
      <c r="H1088" s="19"/>
      <c r="I1088" s="19"/>
      <c r="J1088" s="19"/>
      <c r="K1088" s="19"/>
      <c r="L1088" s="385"/>
      <c r="M1088" s="19"/>
    </row>
    <row r="1089" spans="2:13" x14ac:dyDescent="0.25">
      <c r="B1089" s="19"/>
      <c r="C1089" s="19"/>
      <c r="D1089" s="19"/>
      <c r="E1089" s="364"/>
      <c r="F1089" s="388"/>
      <c r="G1089" s="19"/>
      <c r="H1089" s="19"/>
      <c r="I1089" s="19"/>
      <c r="J1089" s="19"/>
      <c r="K1089" s="19"/>
      <c r="L1089" s="385"/>
      <c r="M1089" s="19"/>
    </row>
    <row r="1090" spans="2:13" x14ac:dyDescent="0.25">
      <c r="B1090" s="19"/>
      <c r="C1090" s="19"/>
      <c r="D1090" s="19"/>
      <c r="E1090" s="364"/>
      <c r="F1090" s="388"/>
      <c r="G1090" s="19"/>
      <c r="H1090" s="19"/>
      <c r="I1090" s="19"/>
      <c r="J1090" s="19"/>
      <c r="K1090" s="19"/>
      <c r="L1090" s="385"/>
      <c r="M1090" s="19"/>
    </row>
    <row r="1091" spans="2:13" x14ac:dyDescent="0.25">
      <c r="B1091" s="19"/>
      <c r="C1091" s="19"/>
      <c r="D1091" s="19"/>
      <c r="E1091" s="364"/>
      <c r="F1091" s="388"/>
      <c r="G1091" s="19"/>
      <c r="H1091" s="19"/>
      <c r="I1091" s="19"/>
      <c r="J1091" s="19"/>
      <c r="K1091" s="19"/>
      <c r="L1091" s="385"/>
      <c r="M1091" s="19"/>
    </row>
    <row r="1092" spans="2:13" x14ac:dyDescent="0.25">
      <c r="B1092" s="19"/>
      <c r="C1092" s="19"/>
      <c r="D1092" s="19"/>
      <c r="E1092" s="364"/>
      <c r="F1092" s="388"/>
      <c r="G1092" s="19"/>
      <c r="H1092" s="19"/>
      <c r="I1092" s="19"/>
      <c r="J1092" s="19"/>
      <c r="K1092" s="19"/>
      <c r="L1092" s="385"/>
      <c r="M1092" s="19"/>
    </row>
    <row r="1093" spans="2:13" x14ac:dyDescent="0.25">
      <c r="B1093" s="19"/>
      <c r="C1093" s="19"/>
      <c r="D1093" s="19"/>
      <c r="E1093" s="364"/>
      <c r="F1093" s="388"/>
      <c r="G1093" s="19"/>
      <c r="H1093" s="19"/>
      <c r="I1093" s="19"/>
      <c r="J1093" s="19"/>
      <c r="K1093" s="19"/>
      <c r="L1093" s="385"/>
      <c r="M1093" s="19"/>
    </row>
    <row r="1094" spans="2:13" x14ac:dyDescent="0.25">
      <c r="B1094" s="19"/>
      <c r="C1094" s="19"/>
      <c r="D1094" s="19"/>
      <c r="E1094" s="364"/>
      <c r="F1094" s="388"/>
      <c r="G1094" s="19"/>
      <c r="H1094" s="19"/>
      <c r="I1094" s="19"/>
      <c r="J1094" s="19"/>
      <c r="K1094" s="19"/>
      <c r="L1094" s="385"/>
      <c r="M1094" s="19"/>
    </row>
    <row r="1095" spans="2:13" x14ac:dyDescent="0.25">
      <c r="B1095" s="19"/>
      <c r="C1095" s="19"/>
      <c r="D1095" s="19"/>
      <c r="E1095" s="364"/>
      <c r="F1095" s="388"/>
      <c r="G1095" s="19"/>
      <c r="H1095" s="19"/>
      <c r="I1095" s="19"/>
      <c r="J1095" s="19"/>
      <c r="K1095" s="19"/>
      <c r="L1095" s="385"/>
      <c r="M1095" s="19"/>
    </row>
    <row r="1096" spans="2:13" x14ac:dyDescent="0.25">
      <c r="B1096" s="19"/>
      <c r="C1096" s="19"/>
      <c r="D1096" s="19"/>
      <c r="E1096" s="364"/>
      <c r="F1096" s="388"/>
      <c r="G1096" s="19"/>
      <c r="H1096" s="19"/>
      <c r="I1096" s="19"/>
      <c r="J1096" s="19"/>
      <c r="K1096" s="19"/>
      <c r="L1096" s="385"/>
      <c r="M1096" s="19"/>
    </row>
    <row r="1097" spans="2:13" x14ac:dyDescent="0.25">
      <c r="B1097" s="19"/>
      <c r="C1097" s="19"/>
      <c r="D1097" s="19"/>
      <c r="E1097" s="364"/>
      <c r="F1097" s="388"/>
      <c r="G1097" s="19"/>
      <c r="H1097" s="19"/>
      <c r="I1097" s="19"/>
      <c r="J1097" s="19"/>
      <c r="K1097" s="19"/>
      <c r="L1097" s="385"/>
      <c r="M1097" s="19"/>
    </row>
    <row r="1098" spans="2:13" x14ac:dyDescent="0.25">
      <c r="B1098" s="19"/>
      <c r="C1098" s="19"/>
      <c r="D1098" s="19"/>
      <c r="E1098" s="364"/>
      <c r="F1098" s="388"/>
      <c r="G1098" s="19"/>
      <c r="H1098" s="19"/>
      <c r="I1098" s="19"/>
      <c r="J1098" s="19"/>
      <c r="K1098" s="19"/>
      <c r="L1098" s="385"/>
      <c r="M1098" s="19"/>
    </row>
    <row r="1099" spans="2:13" x14ac:dyDescent="0.25">
      <c r="B1099" s="19"/>
      <c r="C1099" s="19"/>
      <c r="D1099" s="19"/>
      <c r="E1099" s="364"/>
      <c r="F1099" s="388"/>
      <c r="G1099" s="19"/>
      <c r="H1099" s="19"/>
      <c r="I1099" s="19"/>
      <c r="J1099" s="19"/>
      <c r="K1099" s="19"/>
      <c r="L1099" s="385"/>
      <c r="M1099" s="19"/>
    </row>
    <row r="1100" spans="2:13" x14ac:dyDescent="0.25">
      <c r="B1100" s="19"/>
      <c r="C1100" s="19"/>
      <c r="D1100" s="19"/>
      <c r="E1100" s="364"/>
      <c r="F1100" s="388"/>
      <c r="G1100" s="19"/>
      <c r="H1100" s="19"/>
      <c r="I1100" s="19"/>
      <c r="J1100" s="19"/>
      <c r="K1100" s="19"/>
      <c r="L1100" s="385"/>
      <c r="M1100" s="19"/>
    </row>
    <row r="1101" spans="2:13" x14ac:dyDescent="0.25">
      <c r="B1101" s="19"/>
      <c r="C1101" s="19"/>
      <c r="D1101" s="19"/>
      <c r="E1101" s="364"/>
      <c r="F1101" s="388"/>
      <c r="G1101" s="19"/>
      <c r="H1101" s="19"/>
      <c r="I1101" s="19"/>
      <c r="J1101" s="19"/>
      <c r="K1101" s="19"/>
      <c r="L1101" s="385"/>
      <c r="M1101" s="19"/>
    </row>
    <row r="1102" spans="2:13" x14ac:dyDescent="0.25">
      <c r="B1102" s="19"/>
      <c r="C1102" s="19"/>
      <c r="D1102" s="19"/>
      <c r="E1102" s="364"/>
      <c r="F1102" s="388"/>
      <c r="G1102" s="19"/>
      <c r="H1102" s="19"/>
      <c r="I1102" s="19"/>
      <c r="J1102" s="19"/>
      <c r="K1102" s="19"/>
      <c r="L1102" s="385"/>
      <c r="M1102" s="19"/>
    </row>
    <row r="1103" spans="2:13" x14ac:dyDescent="0.25">
      <c r="B1103" s="19"/>
      <c r="C1103" s="19"/>
      <c r="D1103" s="19"/>
      <c r="E1103" s="364"/>
      <c r="F1103" s="388"/>
      <c r="G1103" s="19"/>
      <c r="H1103" s="19"/>
      <c r="I1103" s="19"/>
      <c r="J1103" s="19"/>
      <c r="K1103" s="19"/>
      <c r="L1103" s="385"/>
      <c r="M1103" s="19"/>
    </row>
    <row r="1104" spans="2:13" x14ac:dyDescent="0.25">
      <c r="B1104" s="19"/>
      <c r="C1104" s="19"/>
      <c r="D1104" s="19"/>
      <c r="E1104" s="364"/>
      <c r="F1104" s="388"/>
      <c r="G1104" s="19"/>
      <c r="H1104" s="19"/>
      <c r="I1104" s="19"/>
      <c r="J1104" s="19"/>
      <c r="K1104" s="19"/>
      <c r="L1104" s="385"/>
      <c r="M1104" s="19"/>
    </row>
    <row r="1105" spans="2:13" x14ac:dyDescent="0.25">
      <c r="B1105" s="19"/>
      <c r="C1105" s="19"/>
      <c r="D1105" s="19"/>
      <c r="E1105" s="364"/>
      <c r="F1105" s="388"/>
      <c r="G1105" s="19"/>
      <c r="H1105" s="19"/>
      <c r="I1105" s="19"/>
      <c r="J1105" s="19"/>
      <c r="K1105" s="19"/>
      <c r="L1105" s="385"/>
      <c r="M1105" s="19"/>
    </row>
    <row r="1106" spans="2:13" x14ac:dyDescent="0.25">
      <c r="B1106" s="19"/>
      <c r="C1106" s="19"/>
      <c r="D1106" s="19"/>
      <c r="E1106" s="364"/>
      <c r="F1106" s="388"/>
      <c r="G1106" s="19"/>
      <c r="H1106" s="19"/>
      <c r="I1106" s="19"/>
      <c r="J1106" s="19"/>
      <c r="K1106" s="19"/>
      <c r="L1106" s="385"/>
      <c r="M1106" s="19"/>
    </row>
    <row r="1107" spans="2:13" x14ac:dyDescent="0.25">
      <c r="B1107" s="19"/>
      <c r="C1107" s="19"/>
      <c r="D1107" s="19"/>
      <c r="E1107" s="364"/>
      <c r="F1107" s="388"/>
      <c r="G1107" s="19"/>
      <c r="H1107" s="19"/>
      <c r="I1107" s="19"/>
      <c r="J1107" s="19"/>
      <c r="K1107" s="19"/>
      <c r="L1107" s="385"/>
      <c r="M1107" s="19"/>
    </row>
    <row r="1108" spans="2:13" x14ac:dyDescent="0.25">
      <c r="B1108" s="19"/>
      <c r="C1108" s="19"/>
      <c r="D1108" s="19"/>
      <c r="E1108" s="364"/>
      <c r="F1108" s="388"/>
      <c r="G1108" s="19"/>
      <c r="H1108" s="19"/>
      <c r="I1108" s="19"/>
      <c r="J1108" s="19"/>
      <c r="K1108" s="19"/>
      <c r="L1108" s="385"/>
      <c r="M1108" s="19"/>
    </row>
    <row r="1109" spans="2:13" x14ac:dyDescent="0.25">
      <c r="B1109" s="19"/>
      <c r="C1109" s="19"/>
      <c r="D1109" s="19"/>
      <c r="E1109" s="364"/>
      <c r="F1109" s="388"/>
      <c r="G1109" s="19"/>
      <c r="H1109" s="19"/>
      <c r="I1109" s="19"/>
      <c r="J1109" s="19"/>
      <c r="K1109" s="19"/>
      <c r="L1109" s="385"/>
      <c r="M1109" s="19"/>
    </row>
    <row r="1110" spans="2:13" x14ac:dyDescent="0.25">
      <c r="B1110" s="19"/>
      <c r="C1110" s="19"/>
      <c r="D1110" s="19"/>
      <c r="E1110" s="364"/>
      <c r="F1110" s="388"/>
      <c r="G1110" s="19"/>
      <c r="H1110" s="19"/>
      <c r="I1110" s="19"/>
      <c r="J1110" s="19"/>
      <c r="K1110" s="19"/>
      <c r="L1110" s="385"/>
      <c r="M1110" s="19"/>
    </row>
    <row r="1111" spans="2:13" x14ac:dyDescent="0.25">
      <c r="B1111" s="19"/>
      <c r="C1111" s="19"/>
      <c r="D1111" s="19"/>
      <c r="E1111" s="364"/>
      <c r="F1111" s="388"/>
      <c r="G1111" s="19"/>
      <c r="H1111" s="19"/>
      <c r="I1111" s="19"/>
      <c r="J1111" s="19"/>
      <c r="K1111" s="19"/>
      <c r="L1111" s="385"/>
      <c r="M1111" s="19"/>
    </row>
    <row r="1112" spans="2:13" x14ac:dyDescent="0.25">
      <c r="B1112" s="19"/>
      <c r="C1112" s="19"/>
      <c r="D1112" s="19"/>
      <c r="E1112" s="364"/>
      <c r="F1112" s="388"/>
      <c r="G1112" s="19"/>
      <c r="H1112" s="19"/>
      <c r="I1112" s="19"/>
      <c r="J1112" s="19"/>
      <c r="K1112" s="19"/>
      <c r="L1112" s="385"/>
      <c r="M1112" s="19"/>
    </row>
    <row r="1113" spans="2:13" x14ac:dyDescent="0.25">
      <c r="B1113" s="19"/>
      <c r="C1113" s="19"/>
      <c r="D1113" s="19"/>
      <c r="E1113" s="364"/>
      <c r="F1113" s="388"/>
      <c r="G1113" s="19"/>
      <c r="H1113" s="19"/>
      <c r="I1113" s="19"/>
      <c r="J1113" s="19"/>
      <c r="K1113" s="19"/>
      <c r="L1113" s="385"/>
      <c r="M1113" s="19"/>
    </row>
    <row r="1114" spans="2:13" x14ac:dyDescent="0.25">
      <c r="B1114" s="19"/>
      <c r="C1114" s="19"/>
      <c r="D1114" s="19"/>
      <c r="E1114" s="364"/>
      <c r="F1114" s="388"/>
      <c r="G1114" s="19"/>
      <c r="H1114" s="19"/>
      <c r="I1114" s="19"/>
      <c r="J1114" s="19"/>
      <c r="K1114" s="19"/>
      <c r="L1114" s="385"/>
      <c r="M1114" s="19"/>
    </row>
    <row r="1115" spans="2:13" x14ac:dyDescent="0.25">
      <c r="B1115" s="19"/>
      <c r="C1115" s="19"/>
      <c r="D1115" s="19"/>
      <c r="E1115" s="364"/>
      <c r="F1115" s="388"/>
      <c r="G1115" s="19"/>
      <c r="H1115" s="19"/>
      <c r="I1115" s="19"/>
      <c r="J1115" s="19"/>
      <c r="K1115" s="19"/>
      <c r="L1115" s="385"/>
      <c r="M1115" s="19"/>
    </row>
    <row r="1116" spans="2:13" x14ac:dyDescent="0.25">
      <c r="B1116" s="19"/>
      <c r="C1116" s="19"/>
      <c r="D1116" s="19"/>
      <c r="E1116" s="364"/>
      <c r="F1116" s="388"/>
      <c r="G1116" s="19"/>
      <c r="H1116" s="19"/>
      <c r="I1116" s="19"/>
      <c r="J1116" s="19"/>
      <c r="K1116" s="19"/>
      <c r="L1116" s="385"/>
      <c r="M1116" s="19"/>
    </row>
    <row r="1117" spans="2:13" x14ac:dyDescent="0.25">
      <c r="B1117" s="19"/>
      <c r="C1117" s="19"/>
      <c r="D1117" s="19"/>
      <c r="E1117" s="364"/>
      <c r="F1117" s="388"/>
      <c r="G1117" s="19"/>
      <c r="H1117" s="19"/>
      <c r="I1117" s="19"/>
      <c r="J1117" s="19"/>
      <c r="K1117" s="19"/>
      <c r="L1117" s="385"/>
      <c r="M1117" s="19"/>
    </row>
    <row r="1118" spans="2:13" x14ac:dyDescent="0.25">
      <c r="B1118" s="19"/>
      <c r="C1118" s="19"/>
      <c r="D1118" s="19"/>
      <c r="E1118" s="364"/>
      <c r="F1118" s="388"/>
      <c r="G1118" s="19"/>
      <c r="H1118" s="19"/>
      <c r="I1118" s="19"/>
      <c r="J1118" s="19"/>
      <c r="K1118" s="19"/>
      <c r="L1118" s="385"/>
      <c r="M1118" s="19"/>
    </row>
    <row r="1119" spans="2:13" x14ac:dyDescent="0.25">
      <c r="B1119" s="19"/>
      <c r="C1119" s="19"/>
      <c r="D1119" s="19"/>
      <c r="E1119" s="364"/>
      <c r="F1119" s="388"/>
      <c r="G1119" s="19"/>
      <c r="H1119" s="19"/>
      <c r="I1119" s="19"/>
      <c r="J1119" s="19"/>
      <c r="K1119" s="19"/>
      <c r="L1119" s="385"/>
      <c r="M1119" s="19"/>
    </row>
    <row r="1120" spans="2:13" x14ac:dyDescent="0.25">
      <c r="B1120" s="19"/>
      <c r="C1120" s="19"/>
      <c r="D1120" s="19"/>
      <c r="E1120" s="364"/>
      <c r="F1120" s="388"/>
      <c r="G1120" s="19"/>
      <c r="H1120" s="19"/>
      <c r="I1120" s="19"/>
      <c r="J1120" s="19"/>
      <c r="K1120" s="19"/>
      <c r="L1120" s="385"/>
      <c r="M1120" s="19"/>
    </row>
    <row r="1121" spans="2:13" x14ac:dyDescent="0.25">
      <c r="B1121" s="19"/>
      <c r="C1121" s="19"/>
      <c r="D1121" s="19"/>
      <c r="E1121" s="364"/>
      <c r="F1121" s="388"/>
      <c r="G1121" s="19"/>
      <c r="H1121" s="19"/>
      <c r="I1121" s="19"/>
      <c r="J1121" s="19"/>
      <c r="K1121" s="19"/>
      <c r="L1121" s="385"/>
      <c r="M1121" s="19"/>
    </row>
    <row r="1122" spans="2:13" x14ac:dyDescent="0.25">
      <c r="B1122" s="19"/>
      <c r="C1122" s="19"/>
      <c r="D1122" s="19"/>
      <c r="E1122" s="364"/>
      <c r="F1122" s="388"/>
      <c r="G1122" s="19"/>
      <c r="H1122" s="19"/>
      <c r="I1122" s="19"/>
      <c r="J1122" s="19"/>
      <c r="K1122" s="19"/>
      <c r="L1122" s="385"/>
      <c r="M1122" s="19"/>
    </row>
    <row r="1123" spans="2:13" x14ac:dyDescent="0.25">
      <c r="B1123" s="19"/>
      <c r="C1123" s="19"/>
      <c r="D1123" s="19"/>
      <c r="E1123" s="364"/>
      <c r="F1123" s="388"/>
      <c r="G1123" s="19"/>
      <c r="H1123" s="19"/>
      <c r="I1123" s="19"/>
      <c r="J1123" s="19"/>
      <c r="K1123" s="19"/>
      <c r="L1123" s="385"/>
      <c r="M1123" s="19"/>
    </row>
    <row r="1124" spans="2:13" x14ac:dyDescent="0.25">
      <c r="B1124" s="19"/>
      <c r="C1124" s="19"/>
      <c r="D1124" s="19"/>
      <c r="E1124" s="364"/>
      <c r="F1124" s="388"/>
      <c r="G1124" s="19"/>
      <c r="H1124" s="19"/>
      <c r="I1124" s="19"/>
      <c r="J1124" s="19"/>
      <c r="K1124" s="19"/>
      <c r="L1124" s="385"/>
      <c r="M1124" s="19"/>
    </row>
    <row r="1125" spans="2:13" x14ac:dyDescent="0.25">
      <c r="B1125" s="19"/>
      <c r="C1125" s="19"/>
      <c r="D1125" s="19"/>
      <c r="E1125" s="364"/>
      <c r="F1125" s="388"/>
      <c r="G1125" s="19"/>
      <c r="H1125" s="19"/>
      <c r="I1125" s="19"/>
      <c r="J1125" s="19"/>
      <c r="K1125" s="19"/>
      <c r="L1125" s="385"/>
      <c r="M1125" s="19"/>
    </row>
    <row r="1126" spans="2:13" x14ac:dyDescent="0.25">
      <c r="B1126" s="19"/>
      <c r="C1126" s="19"/>
      <c r="D1126" s="19"/>
      <c r="E1126" s="364"/>
      <c r="F1126" s="388"/>
      <c r="G1126" s="19"/>
      <c r="H1126" s="19"/>
      <c r="I1126" s="19"/>
      <c r="J1126" s="19"/>
      <c r="K1126" s="19"/>
      <c r="L1126" s="385"/>
      <c r="M1126" s="19"/>
    </row>
    <row r="1127" spans="2:13" x14ac:dyDescent="0.25">
      <c r="B1127" s="19"/>
      <c r="C1127" s="19"/>
      <c r="D1127" s="19"/>
      <c r="E1127" s="364"/>
      <c r="F1127" s="388"/>
      <c r="G1127" s="19"/>
      <c r="H1127" s="19"/>
      <c r="I1127" s="19"/>
      <c r="J1127" s="19"/>
      <c r="K1127" s="19"/>
      <c r="L1127" s="385"/>
      <c r="M1127" s="19"/>
    </row>
    <row r="1128" spans="2:13" x14ac:dyDescent="0.25">
      <c r="B1128" s="19"/>
      <c r="C1128" s="19"/>
      <c r="D1128" s="19"/>
      <c r="E1128" s="364"/>
      <c r="F1128" s="388"/>
      <c r="G1128" s="19"/>
      <c r="H1128" s="19"/>
      <c r="I1128" s="19"/>
      <c r="J1128" s="19"/>
      <c r="K1128" s="19"/>
      <c r="L1128" s="385"/>
      <c r="M1128" s="19"/>
    </row>
    <row r="1129" spans="2:13" x14ac:dyDescent="0.25">
      <c r="B1129" s="19"/>
      <c r="C1129" s="19"/>
      <c r="D1129" s="19"/>
      <c r="E1129" s="364"/>
      <c r="F1129" s="388"/>
      <c r="G1129" s="19"/>
      <c r="H1129" s="19"/>
      <c r="I1129" s="19"/>
      <c r="J1129" s="19"/>
      <c r="K1129" s="19"/>
      <c r="L1129" s="385"/>
      <c r="M1129" s="19"/>
    </row>
    <row r="1130" spans="2:13" x14ac:dyDescent="0.25">
      <c r="B1130" s="19"/>
      <c r="C1130" s="19"/>
      <c r="D1130" s="19"/>
      <c r="E1130" s="364"/>
      <c r="F1130" s="388"/>
      <c r="G1130" s="19"/>
      <c r="H1130" s="19"/>
      <c r="I1130" s="19"/>
      <c r="J1130" s="19"/>
      <c r="K1130" s="19"/>
      <c r="L1130" s="385"/>
      <c r="M1130" s="19"/>
    </row>
    <row r="1131" spans="2:13" x14ac:dyDescent="0.25">
      <c r="B1131" s="19"/>
      <c r="C1131" s="19"/>
      <c r="D1131" s="19"/>
      <c r="E1131" s="364"/>
      <c r="F1131" s="388"/>
      <c r="G1131" s="19"/>
      <c r="H1131" s="19"/>
      <c r="I1131" s="19"/>
      <c r="J1131" s="19"/>
      <c r="K1131" s="19"/>
      <c r="L1131" s="385"/>
      <c r="M1131" s="19"/>
    </row>
    <row r="1132" spans="2:13" x14ac:dyDescent="0.25">
      <c r="B1132" s="19"/>
      <c r="C1132" s="19"/>
      <c r="D1132" s="19"/>
      <c r="E1132" s="364"/>
      <c r="F1132" s="388"/>
      <c r="G1132" s="19"/>
      <c r="H1132" s="19"/>
      <c r="I1132" s="19"/>
      <c r="J1132" s="19"/>
      <c r="K1132" s="19"/>
      <c r="L1132" s="385"/>
      <c r="M1132" s="19"/>
    </row>
    <row r="1133" spans="2:13" x14ac:dyDescent="0.25">
      <c r="B1133" s="19"/>
      <c r="C1133" s="19"/>
      <c r="D1133" s="19"/>
      <c r="E1133" s="364"/>
      <c r="F1133" s="388"/>
      <c r="G1133" s="19"/>
      <c r="H1133" s="19"/>
      <c r="I1133" s="19"/>
      <c r="J1133" s="19"/>
      <c r="K1133" s="19"/>
      <c r="L1133" s="385"/>
      <c r="M1133" s="19"/>
    </row>
    <row r="1134" spans="2:13" x14ac:dyDescent="0.25">
      <c r="B1134" s="19"/>
      <c r="C1134" s="19"/>
      <c r="D1134" s="19"/>
      <c r="E1134" s="364"/>
      <c r="F1134" s="388"/>
      <c r="G1134" s="19"/>
      <c r="H1134" s="19"/>
      <c r="I1134" s="19"/>
      <c r="J1134" s="19"/>
      <c r="K1134" s="19"/>
      <c r="L1134" s="385"/>
      <c r="M1134" s="19"/>
    </row>
    <row r="1135" spans="2:13" x14ac:dyDescent="0.25">
      <c r="B1135" s="19"/>
      <c r="C1135" s="19"/>
      <c r="D1135" s="19"/>
      <c r="E1135" s="364"/>
      <c r="F1135" s="388"/>
      <c r="G1135" s="19"/>
      <c r="H1135" s="19"/>
      <c r="I1135" s="19"/>
      <c r="J1135" s="19"/>
      <c r="K1135" s="19"/>
      <c r="L1135" s="385"/>
      <c r="M1135" s="19"/>
    </row>
    <row r="1136" spans="2:13" x14ac:dyDescent="0.25">
      <c r="B1136" s="19"/>
      <c r="C1136" s="19"/>
      <c r="D1136" s="19"/>
      <c r="E1136" s="364"/>
      <c r="F1136" s="388"/>
      <c r="G1136" s="19"/>
      <c r="H1136" s="19"/>
      <c r="I1136" s="19"/>
      <c r="J1136" s="19"/>
      <c r="K1136" s="19"/>
      <c r="L1136" s="385"/>
      <c r="M1136" s="19"/>
    </row>
    <row r="1137" spans="2:13" x14ac:dyDescent="0.25">
      <c r="B1137" s="19"/>
      <c r="C1137" s="19"/>
      <c r="D1137" s="19"/>
      <c r="E1137" s="364"/>
      <c r="F1137" s="388"/>
      <c r="G1137" s="19"/>
      <c r="H1137" s="19"/>
      <c r="I1137" s="19"/>
      <c r="J1137" s="19"/>
      <c r="K1137" s="19"/>
      <c r="L1137" s="385"/>
      <c r="M1137" s="19"/>
    </row>
    <row r="1138" spans="2:13" x14ac:dyDescent="0.25">
      <c r="B1138" s="19"/>
      <c r="C1138" s="19"/>
      <c r="D1138" s="19"/>
      <c r="E1138" s="364"/>
      <c r="F1138" s="388"/>
      <c r="G1138" s="19"/>
      <c r="H1138" s="19"/>
      <c r="I1138" s="19"/>
      <c r="J1138" s="19"/>
      <c r="K1138" s="19"/>
      <c r="L1138" s="385"/>
      <c r="M1138" s="19"/>
    </row>
    <row r="1139" spans="2:13" x14ac:dyDescent="0.25">
      <c r="B1139" s="19"/>
      <c r="C1139" s="19"/>
      <c r="D1139" s="19"/>
      <c r="E1139" s="364"/>
      <c r="F1139" s="388"/>
      <c r="G1139" s="19"/>
      <c r="H1139" s="19"/>
      <c r="I1139" s="19"/>
      <c r="J1139" s="19"/>
      <c r="K1139" s="19"/>
      <c r="L1139" s="385"/>
      <c r="M1139" s="19"/>
    </row>
    <row r="1140" spans="2:13" x14ac:dyDescent="0.25">
      <c r="B1140" s="19"/>
      <c r="C1140" s="19"/>
      <c r="D1140" s="19"/>
      <c r="E1140" s="364"/>
      <c r="F1140" s="388"/>
      <c r="G1140" s="19"/>
      <c r="H1140" s="19"/>
      <c r="I1140" s="19"/>
      <c r="J1140" s="19"/>
      <c r="K1140" s="19"/>
      <c r="L1140" s="385"/>
      <c r="M1140" s="19"/>
    </row>
    <row r="1141" spans="2:13" x14ac:dyDescent="0.25">
      <c r="B1141" s="19"/>
      <c r="C1141" s="19"/>
      <c r="D1141" s="19"/>
      <c r="E1141" s="364"/>
      <c r="F1141" s="388"/>
      <c r="G1141" s="19"/>
      <c r="H1141" s="19"/>
      <c r="I1141" s="19"/>
      <c r="J1141" s="19"/>
      <c r="K1141" s="19"/>
      <c r="L1141" s="385"/>
      <c r="M1141" s="19"/>
    </row>
    <row r="1142" spans="2:13" x14ac:dyDescent="0.25">
      <c r="B1142" s="19"/>
      <c r="C1142" s="19"/>
      <c r="D1142" s="19"/>
      <c r="E1142" s="364"/>
      <c r="F1142" s="388"/>
      <c r="G1142" s="19"/>
      <c r="H1142" s="19"/>
      <c r="I1142" s="19"/>
      <c r="J1142" s="19"/>
      <c r="K1142" s="19"/>
      <c r="L1142" s="385"/>
      <c r="M1142" s="19"/>
    </row>
    <row r="1143" spans="2:13" x14ac:dyDescent="0.25">
      <c r="B1143" s="19"/>
      <c r="C1143" s="19"/>
      <c r="D1143" s="19"/>
      <c r="E1143" s="364"/>
      <c r="F1143" s="388"/>
      <c r="G1143" s="19"/>
      <c r="H1143" s="19"/>
      <c r="I1143" s="19"/>
      <c r="J1143" s="19"/>
      <c r="K1143" s="19"/>
      <c r="L1143" s="385"/>
      <c r="M1143" s="19"/>
    </row>
    <row r="1144" spans="2:13" x14ac:dyDescent="0.25">
      <c r="B1144" s="19"/>
      <c r="C1144" s="19"/>
      <c r="D1144" s="19"/>
      <c r="E1144" s="364"/>
      <c r="F1144" s="388"/>
      <c r="G1144" s="19"/>
      <c r="H1144" s="19"/>
      <c r="I1144" s="19"/>
      <c r="J1144" s="19"/>
      <c r="K1144" s="19"/>
      <c r="L1144" s="385"/>
      <c r="M1144" s="19"/>
    </row>
    <row r="1145" spans="2:13" x14ac:dyDescent="0.25">
      <c r="B1145" s="19"/>
      <c r="C1145" s="19"/>
      <c r="D1145" s="19"/>
      <c r="E1145" s="364"/>
      <c r="F1145" s="388"/>
      <c r="G1145" s="19"/>
      <c r="H1145" s="19"/>
      <c r="I1145" s="19"/>
      <c r="J1145" s="19"/>
      <c r="K1145" s="19"/>
      <c r="L1145" s="385"/>
      <c r="M1145" s="19"/>
    </row>
    <row r="1146" spans="2:13" x14ac:dyDescent="0.25">
      <c r="B1146" s="19"/>
      <c r="C1146" s="19"/>
      <c r="D1146" s="19"/>
      <c r="E1146" s="364"/>
      <c r="F1146" s="388"/>
      <c r="G1146" s="19"/>
      <c r="H1146" s="19"/>
      <c r="I1146" s="19"/>
      <c r="J1146" s="19"/>
      <c r="K1146" s="19"/>
      <c r="L1146" s="385"/>
      <c r="M1146" s="19"/>
    </row>
    <row r="1147" spans="2:13" x14ac:dyDescent="0.25">
      <c r="B1147" s="19"/>
      <c r="C1147" s="19"/>
      <c r="D1147" s="19"/>
      <c r="E1147" s="364"/>
      <c r="F1147" s="388"/>
      <c r="G1147" s="19"/>
      <c r="H1147" s="19"/>
      <c r="I1147" s="19"/>
      <c r="J1147" s="19"/>
      <c r="K1147" s="19"/>
      <c r="L1147" s="385"/>
      <c r="M1147" s="19"/>
    </row>
    <row r="1148" spans="2:13" x14ac:dyDescent="0.25">
      <c r="B1148" s="19"/>
      <c r="C1148" s="19"/>
      <c r="D1148" s="19"/>
      <c r="E1148" s="364"/>
      <c r="F1148" s="388"/>
      <c r="G1148" s="19"/>
      <c r="H1148" s="19"/>
      <c r="I1148" s="19"/>
      <c r="J1148" s="19"/>
      <c r="K1148" s="19"/>
      <c r="L1148" s="385"/>
      <c r="M1148" s="19"/>
    </row>
    <row r="1149" spans="2:13" x14ac:dyDescent="0.25">
      <c r="B1149" s="19"/>
      <c r="C1149" s="19"/>
      <c r="D1149" s="19"/>
      <c r="E1149" s="364"/>
      <c r="F1149" s="388"/>
      <c r="G1149" s="19"/>
      <c r="H1149" s="19"/>
      <c r="I1149" s="19"/>
      <c r="J1149" s="19"/>
      <c r="K1149" s="19"/>
      <c r="L1149" s="385"/>
      <c r="M1149" s="19"/>
    </row>
    <row r="1150" spans="2:13" x14ac:dyDescent="0.25">
      <c r="B1150" s="19"/>
      <c r="C1150" s="19"/>
      <c r="D1150" s="19"/>
      <c r="E1150" s="364"/>
      <c r="F1150" s="388"/>
      <c r="G1150" s="19"/>
      <c r="H1150" s="19"/>
      <c r="I1150" s="19"/>
      <c r="J1150" s="19"/>
      <c r="K1150" s="19"/>
      <c r="L1150" s="385"/>
      <c r="M1150" s="19"/>
    </row>
    <row r="1151" spans="2:13" x14ac:dyDescent="0.25">
      <c r="B1151" s="19"/>
      <c r="C1151" s="19"/>
      <c r="D1151" s="19"/>
      <c r="E1151" s="364"/>
      <c r="F1151" s="388"/>
      <c r="G1151" s="19"/>
      <c r="H1151" s="19"/>
      <c r="I1151" s="19"/>
      <c r="J1151" s="19"/>
      <c r="K1151" s="19"/>
      <c r="L1151" s="385"/>
      <c r="M1151" s="19"/>
    </row>
    <row r="1152" spans="2:13" x14ac:dyDescent="0.25">
      <c r="B1152" s="19"/>
      <c r="C1152" s="19"/>
      <c r="D1152" s="19"/>
      <c r="E1152" s="364"/>
      <c r="F1152" s="388"/>
      <c r="G1152" s="19"/>
      <c r="H1152" s="19"/>
      <c r="I1152" s="19"/>
      <c r="J1152" s="19"/>
      <c r="K1152" s="19"/>
      <c r="L1152" s="385"/>
      <c r="M1152" s="19"/>
    </row>
    <row r="1153" spans="2:13" x14ac:dyDescent="0.25">
      <c r="B1153" s="19"/>
      <c r="C1153" s="19"/>
      <c r="D1153" s="19"/>
      <c r="E1153" s="364"/>
      <c r="F1153" s="388"/>
      <c r="G1153" s="19"/>
      <c r="H1153" s="19"/>
      <c r="I1153" s="19"/>
      <c r="J1153" s="19"/>
      <c r="K1153" s="19"/>
      <c r="L1153" s="385"/>
      <c r="M1153" s="19"/>
    </row>
    <row r="1154" spans="2:13" x14ac:dyDescent="0.25">
      <c r="B1154" s="19"/>
      <c r="C1154" s="19"/>
      <c r="D1154" s="19"/>
      <c r="E1154" s="364"/>
      <c r="F1154" s="388"/>
      <c r="G1154" s="19"/>
      <c r="H1154" s="19"/>
      <c r="I1154" s="19"/>
      <c r="J1154" s="19"/>
      <c r="K1154" s="19"/>
      <c r="L1154" s="385"/>
      <c r="M1154" s="19"/>
    </row>
    <row r="1155" spans="2:13" x14ac:dyDescent="0.25">
      <c r="B1155" s="19"/>
      <c r="C1155" s="19"/>
      <c r="D1155" s="19"/>
      <c r="E1155" s="364"/>
      <c r="F1155" s="388"/>
      <c r="G1155" s="19"/>
      <c r="H1155" s="19"/>
      <c r="I1155" s="19"/>
      <c r="J1155" s="19"/>
      <c r="K1155" s="19"/>
      <c r="L1155" s="385"/>
      <c r="M1155" s="19"/>
    </row>
    <row r="1156" spans="2:13" x14ac:dyDescent="0.25">
      <c r="B1156" s="19"/>
      <c r="C1156" s="19"/>
      <c r="D1156" s="19"/>
      <c r="E1156" s="364"/>
      <c r="F1156" s="388"/>
      <c r="G1156" s="19"/>
      <c r="H1156" s="19"/>
      <c r="I1156" s="19"/>
      <c r="J1156" s="19"/>
      <c r="K1156" s="19"/>
      <c r="L1156" s="385"/>
      <c r="M1156" s="19"/>
    </row>
    <row r="1157" spans="2:13" x14ac:dyDescent="0.25">
      <c r="B1157" s="19"/>
      <c r="C1157" s="19"/>
      <c r="D1157" s="19"/>
      <c r="E1157" s="364"/>
      <c r="F1157" s="388"/>
      <c r="G1157" s="19"/>
      <c r="H1157" s="19"/>
      <c r="I1157" s="19"/>
      <c r="J1157" s="19"/>
      <c r="K1157" s="19"/>
      <c r="L1157" s="385"/>
      <c r="M1157" s="19"/>
    </row>
    <row r="1158" spans="2:13" x14ac:dyDescent="0.25">
      <c r="B1158" s="19"/>
      <c r="C1158" s="19"/>
      <c r="D1158" s="19"/>
      <c r="E1158" s="364"/>
      <c r="F1158" s="388"/>
      <c r="G1158" s="19"/>
      <c r="H1158" s="19"/>
      <c r="I1158" s="19"/>
      <c r="J1158" s="19"/>
      <c r="K1158" s="19"/>
      <c r="L1158" s="385"/>
      <c r="M1158" s="19"/>
    </row>
    <row r="1159" spans="2:13" x14ac:dyDescent="0.25">
      <c r="B1159" s="19"/>
      <c r="C1159" s="19"/>
      <c r="D1159" s="19"/>
      <c r="E1159" s="364"/>
      <c r="F1159" s="388"/>
      <c r="G1159" s="19"/>
      <c r="H1159" s="19"/>
      <c r="I1159" s="19"/>
      <c r="J1159" s="19"/>
      <c r="K1159" s="19"/>
      <c r="L1159" s="385"/>
      <c r="M1159" s="19"/>
    </row>
    <row r="1160" spans="2:13" x14ac:dyDescent="0.25">
      <c r="B1160" s="19"/>
      <c r="C1160" s="19"/>
      <c r="D1160" s="19"/>
      <c r="E1160" s="364"/>
      <c r="F1160" s="388"/>
      <c r="G1160" s="19"/>
      <c r="H1160" s="19"/>
      <c r="I1160" s="19"/>
      <c r="J1160" s="19"/>
      <c r="K1160" s="19"/>
      <c r="L1160" s="385"/>
      <c r="M1160" s="19"/>
    </row>
    <row r="1161" spans="2:13" x14ac:dyDescent="0.25">
      <c r="B1161" s="19"/>
      <c r="C1161" s="19"/>
      <c r="D1161" s="19"/>
      <c r="E1161" s="364"/>
      <c r="F1161" s="388"/>
      <c r="G1161" s="19"/>
      <c r="H1161" s="19"/>
      <c r="I1161" s="19"/>
      <c r="J1161" s="19"/>
      <c r="K1161" s="19"/>
      <c r="L1161" s="385"/>
      <c r="M1161" s="19"/>
    </row>
    <row r="1162" spans="2:13" x14ac:dyDescent="0.25">
      <c r="B1162" s="19"/>
      <c r="C1162" s="19"/>
      <c r="D1162" s="19"/>
      <c r="E1162" s="364"/>
      <c r="F1162" s="388"/>
      <c r="G1162" s="19"/>
      <c r="H1162" s="19"/>
      <c r="I1162" s="19"/>
      <c r="J1162" s="19"/>
      <c r="K1162" s="19"/>
      <c r="L1162" s="385"/>
      <c r="M1162" s="19"/>
    </row>
    <row r="1163" spans="2:13" x14ac:dyDescent="0.25">
      <c r="B1163" s="19"/>
      <c r="C1163" s="19"/>
      <c r="D1163" s="19"/>
      <c r="E1163" s="364"/>
      <c r="F1163" s="388"/>
      <c r="G1163" s="19"/>
      <c r="H1163" s="19"/>
      <c r="I1163" s="19"/>
      <c r="J1163" s="19"/>
      <c r="K1163" s="19"/>
      <c r="L1163" s="385"/>
      <c r="M1163" s="19"/>
    </row>
    <row r="1164" spans="2:13" x14ac:dyDescent="0.25">
      <c r="B1164" s="19"/>
      <c r="C1164" s="19"/>
      <c r="D1164" s="19"/>
      <c r="E1164" s="364"/>
      <c r="F1164" s="388"/>
      <c r="G1164" s="19"/>
      <c r="H1164" s="19"/>
      <c r="I1164" s="19"/>
      <c r="J1164" s="19"/>
      <c r="K1164" s="19"/>
      <c r="L1164" s="385"/>
      <c r="M1164" s="19"/>
    </row>
    <row r="1165" spans="2:13" x14ac:dyDescent="0.25">
      <c r="B1165" s="19"/>
      <c r="C1165" s="19"/>
      <c r="D1165" s="19"/>
      <c r="E1165" s="364"/>
      <c r="F1165" s="388"/>
      <c r="G1165" s="19"/>
      <c r="H1165" s="19"/>
      <c r="I1165" s="19"/>
      <c r="J1165" s="19"/>
      <c r="K1165" s="19"/>
      <c r="L1165" s="385"/>
      <c r="M1165" s="19"/>
    </row>
    <row r="1166" spans="2:13" x14ac:dyDescent="0.25">
      <c r="B1166" s="19"/>
      <c r="C1166" s="19"/>
      <c r="D1166" s="19"/>
      <c r="E1166" s="364"/>
      <c r="F1166" s="388"/>
      <c r="G1166" s="19"/>
      <c r="H1166" s="19"/>
      <c r="I1166" s="19"/>
      <c r="J1166" s="19"/>
      <c r="K1166" s="19"/>
      <c r="L1166" s="385"/>
      <c r="M1166" s="19"/>
    </row>
    <row r="1167" spans="2:13" x14ac:dyDescent="0.25">
      <c r="B1167" s="19"/>
      <c r="C1167" s="19"/>
      <c r="D1167" s="19"/>
      <c r="E1167" s="364"/>
      <c r="F1167" s="388"/>
      <c r="G1167" s="19"/>
      <c r="H1167" s="19"/>
      <c r="I1167" s="19"/>
      <c r="J1167" s="19"/>
      <c r="K1167" s="19"/>
      <c r="L1167" s="385"/>
      <c r="M1167" s="19"/>
    </row>
    <row r="1168" spans="2:13" x14ac:dyDescent="0.25">
      <c r="B1168" s="19"/>
      <c r="C1168" s="19"/>
      <c r="D1168" s="19"/>
      <c r="E1168" s="364"/>
      <c r="F1168" s="388"/>
      <c r="G1168" s="19"/>
      <c r="H1168" s="19"/>
      <c r="I1168" s="19"/>
      <c r="J1168" s="19"/>
      <c r="K1168" s="19"/>
      <c r="L1168" s="385"/>
      <c r="M1168" s="19"/>
    </row>
    <row r="1169" spans="2:13" x14ac:dyDescent="0.25">
      <c r="B1169" s="19"/>
      <c r="C1169" s="19"/>
      <c r="D1169" s="19"/>
      <c r="E1169" s="364"/>
      <c r="F1169" s="388"/>
      <c r="G1169" s="19"/>
      <c r="H1169" s="19"/>
      <c r="I1169" s="19"/>
      <c r="J1169" s="19"/>
      <c r="K1169" s="19"/>
      <c r="L1169" s="385"/>
      <c r="M1169" s="19"/>
    </row>
    <row r="1170" spans="2:13" x14ac:dyDescent="0.25">
      <c r="B1170" s="19"/>
      <c r="C1170" s="19"/>
      <c r="D1170" s="19"/>
      <c r="E1170" s="364"/>
      <c r="F1170" s="388"/>
      <c r="G1170" s="19"/>
      <c r="H1170" s="19"/>
      <c r="I1170" s="19"/>
      <c r="J1170" s="19"/>
      <c r="K1170" s="19"/>
      <c r="L1170" s="385"/>
      <c r="M1170" s="19"/>
    </row>
    <row r="1171" spans="2:13" x14ac:dyDescent="0.25">
      <c r="B1171" s="19"/>
      <c r="C1171" s="19"/>
      <c r="D1171" s="19"/>
      <c r="E1171" s="364"/>
      <c r="F1171" s="388"/>
      <c r="G1171" s="19"/>
      <c r="H1171" s="19"/>
      <c r="I1171" s="19"/>
      <c r="J1171" s="19"/>
      <c r="K1171" s="19"/>
      <c r="L1171" s="385"/>
      <c r="M1171" s="19"/>
    </row>
    <row r="1172" spans="2:13" x14ac:dyDescent="0.25">
      <c r="B1172" s="19"/>
      <c r="C1172" s="19"/>
      <c r="D1172" s="19"/>
      <c r="E1172" s="364"/>
      <c r="F1172" s="388"/>
      <c r="G1172" s="19"/>
      <c r="H1172" s="19"/>
      <c r="I1172" s="19"/>
      <c r="J1172" s="19"/>
      <c r="K1172" s="19"/>
      <c r="L1172" s="385"/>
      <c r="M1172" s="19"/>
    </row>
    <row r="1173" spans="2:13" x14ac:dyDescent="0.25">
      <c r="B1173" s="19"/>
      <c r="C1173" s="19"/>
      <c r="D1173" s="19"/>
      <c r="E1173" s="364"/>
      <c r="F1173" s="388"/>
      <c r="G1173" s="19"/>
      <c r="H1173" s="19"/>
      <c r="I1173" s="19"/>
      <c r="J1173" s="19"/>
      <c r="K1173" s="19"/>
      <c r="L1173" s="385"/>
      <c r="M1173" s="19"/>
    </row>
    <row r="1174" spans="2:13" x14ac:dyDescent="0.25">
      <c r="B1174" s="19"/>
      <c r="C1174" s="19"/>
      <c r="D1174" s="19"/>
      <c r="E1174" s="364"/>
      <c r="F1174" s="388"/>
      <c r="G1174" s="19"/>
      <c r="H1174" s="19"/>
      <c r="I1174" s="19"/>
      <c r="J1174" s="19"/>
      <c r="K1174" s="19"/>
      <c r="L1174" s="385"/>
      <c r="M1174" s="19"/>
    </row>
    <row r="1175" spans="2:13" x14ac:dyDescent="0.25">
      <c r="B1175" s="19"/>
      <c r="C1175" s="19"/>
      <c r="D1175" s="19"/>
      <c r="E1175" s="364"/>
      <c r="F1175" s="388"/>
      <c r="G1175" s="19"/>
      <c r="H1175" s="19"/>
      <c r="I1175" s="19"/>
      <c r="J1175" s="19"/>
      <c r="K1175" s="19"/>
      <c r="L1175" s="385"/>
      <c r="M1175" s="19"/>
    </row>
    <row r="1176" spans="2:13" x14ac:dyDescent="0.25">
      <c r="B1176" s="19"/>
      <c r="C1176" s="19"/>
      <c r="D1176" s="19"/>
      <c r="E1176" s="364"/>
      <c r="F1176" s="388"/>
      <c r="G1176" s="19"/>
      <c r="H1176" s="19"/>
      <c r="I1176" s="19"/>
      <c r="J1176" s="19"/>
      <c r="K1176" s="19"/>
      <c r="L1176" s="385"/>
      <c r="M1176" s="19"/>
    </row>
    <row r="1177" spans="2:13" x14ac:dyDescent="0.25">
      <c r="B1177" s="19"/>
      <c r="C1177" s="19"/>
      <c r="D1177" s="19"/>
      <c r="E1177" s="364"/>
      <c r="F1177" s="388"/>
      <c r="G1177" s="19"/>
      <c r="H1177" s="19"/>
      <c r="I1177" s="19"/>
      <c r="J1177" s="19"/>
      <c r="K1177" s="19"/>
      <c r="L1177" s="385"/>
      <c r="M1177" s="19"/>
    </row>
    <row r="1178" spans="2:13" x14ac:dyDescent="0.25">
      <c r="B1178" s="19"/>
      <c r="C1178" s="19"/>
      <c r="D1178" s="19"/>
      <c r="E1178" s="364"/>
      <c r="F1178" s="388"/>
      <c r="G1178" s="19"/>
      <c r="H1178" s="19"/>
      <c r="I1178" s="19"/>
      <c r="J1178" s="19"/>
      <c r="K1178" s="19"/>
      <c r="L1178" s="385"/>
      <c r="M1178" s="19"/>
    </row>
    <row r="1179" spans="2:13" x14ac:dyDescent="0.25">
      <c r="B1179" s="19"/>
      <c r="C1179" s="19"/>
      <c r="D1179" s="19"/>
      <c r="E1179" s="364"/>
      <c r="F1179" s="388"/>
      <c r="G1179" s="19"/>
      <c r="H1179" s="19"/>
      <c r="I1179" s="19"/>
      <c r="J1179" s="19"/>
      <c r="K1179" s="19"/>
      <c r="L1179" s="385"/>
      <c r="M1179" s="19"/>
    </row>
    <row r="1180" spans="2:13" x14ac:dyDescent="0.25">
      <c r="B1180" s="19"/>
      <c r="C1180" s="19"/>
      <c r="D1180" s="19"/>
      <c r="E1180" s="364"/>
      <c r="F1180" s="388"/>
      <c r="G1180" s="19"/>
      <c r="H1180" s="19"/>
      <c r="I1180" s="19"/>
      <c r="J1180" s="19"/>
      <c r="K1180" s="19"/>
      <c r="L1180" s="385"/>
      <c r="M1180" s="19"/>
    </row>
    <row r="1181" spans="2:13" x14ac:dyDescent="0.25">
      <c r="B1181" s="19"/>
      <c r="C1181" s="19"/>
      <c r="D1181" s="19"/>
      <c r="E1181" s="364"/>
      <c r="F1181" s="388"/>
      <c r="G1181" s="19"/>
      <c r="H1181" s="19"/>
      <c r="I1181" s="19"/>
      <c r="J1181" s="19"/>
      <c r="K1181" s="19"/>
      <c r="L1181" s="385"/>
      <c r="M1181" s="19"/>
    </row>
    <row r="1182" spans="2:13" x14ac:dyDescent="0.25">
      <c r="B1182" s="19"/>
      <c r="C1182" s="19"/>
      <c r="D1182" s="19"/>
      <c r="E1182" s="364"/>
      <c r="F1182" s="388"/>
      <c r="G1182" s="19"/>
      <c r="H1182" s="19"/>
      <c r="I1182" s="19"/>
      <c r="J1182" s="19"/>
      <c r="K1182" s="19"/>
      <c r="L1182" s="385"/>
      <c r="M1182" s="19"/>
    </row>
    <row r="1183" spans="2:13" x14ac:dyDescent="0.25">
      <c r="B1183" s="19"/>
      <c r="C1183" s="19"/>
      <c r="D1183" s="19"/>
      <c r="E1183" s="364"/>
      <c r="F1183" s="388"/>
      <c r="G1183" s="19"/>
      <c r="H1183" s="19"/>
      <c r="I1183" s="19"/>
      <c r="J1183" s="19"/>
      <c r="K1183" s="19"/>
      <c r="L1183" s="385"/>
      <c r="M1183" s="19"/>
    </row>
    <row r="1184" spans="2:13" x14ac:dyDescent="0.25">
      <c r="B1184" s="19"/>
      <c r="C1184" s="19"/>
      <c r="D1184" s="19"/>
      <c r="E1184" s="364"/>
      <c r="F1184" s="388"/>
      <c r="G1184" s="19"/>
      <c r="H1184" s="19"/>
      <c r="I1184" s="19"/>
      <c r="J1184" s="19"/>
      <c r="K1184" s="19"/>
      <c r="L1184" s="385"/>
      <c r="M1184" s="19"/>
    </row>
    <row r="1185" spans="2:13" x14ac:dyDescent="0.25">
      <c r="B1185" s="19"/>
      <c r="C1185" s="19"/>
      <c r="D1185" s="19"/>
      <c r="E1185" s="364"/>
      <c r="F1185" s="388"/>
      <c r="G1185" s="19"/>
      <c r="H1185" s="19"/>
      <c r="I1185" s="19"/>
      <c r="J1185" s="19"/>
      <c r="K1185" s="19"/>
      <c r="L1185" s="385"/>
      <c r="M1185" s="19"/>
    </row>
    <row r="1186" spans="2:13" x14ac:dyDescent="0.25">
      <c r="B1186" s="19"/>
      <c r="C1186" s="19"/>
      <c r="D1186" s="19"/>
      <c r="E1186" s="364"/>
      <c r="F1186" s="388"/>
      <c r="G1186" s="19"/>
      <c r="H1186" s="19"/>
      <c r="I1186" s="19"/>
      <c r="J1186" s="19"/>
      <c r="K1186" s="19"/>
      <c r="L1186" s="385"/>
      <c r="M1186" s="19"/>
    </row>
    <row r="1187" spans="2:13" x14ac:dyDescent="0.25">
      <c r="B1187" s="19"/>
      <c r="C1187" s="19"/>
      <c r="D1187" s="19"/>
      <c r="E1187" s="364"/>
      <c r="F1187" s="388"/>
      <c r="G1187" s="19"/>
      <c r="H1187" s="19"/>
      <c r="I1187" s="19"/>
      <c r="J1187" s="19"/>
      <c r="K1187" s="19"/>
      <c r="L1187" s="385"/>
      <c r="M1187" s="19"/>
    </row>
    <row r="1188" spans="2:13" x14ac:dyDescent="0.25">
      <c r="B1188" s="19"/>
      <c r="C1188" s="19"/>
      <c r="D1188" s="19"/>
      <c r="E1188" s="364"/>
      <c r="F1188" s="388"/>
      <c r="G1188" s="19"/>
      <c r="H1188" s="19"/>
      <c r="I1188" s="19"/>
      <c r="J1188" s="19"/>
      <c r="K1188" s="19"/>
      <c r="L1188" s="385"/>
      <c r="M1188" s="19"/>
    </row>
    <row r="1189" spans="2:13" x14ac:dyDescent="0.25">
      <c r="B1189" s="19"/>
      <c r="C1189" s="19"/>
      <c r="D1189" s="19"/>
      <c r="E1189" s="364"/>
      <c r="F1189" s="388"/>
      <c r="G1189" s="19"/>
      <c r="H1189" s="19"/>
      <c r="I1189" s="19"/>
      <c r="J1189" s="19"/>
      <c r="K1189" s="19"/>
      <c r="L1189" s="385"/>
      <c r="M1189" s="19"/>
    </row>
    <row r="1190" spans="2:13" x14ac:dyDescent="0.25">
      <c r="B1190" s="19"/>
      <c r="C1190" s="19"/>
      <c r="D1190" s="19"/>
      <c r="E1190" s="364"/>
      <c r="F1190" s="388"/>
      <c r="G1190" s="19"/>
      <c r="H1190" s="19"/>
      <c r="I1190" s="19"/>
      <c r="J1190" s="19"/>
      <c r="K1190" s="19"/>
      <c r="L1190" s="385"/>
      <c r="M1190" s="19"/>
    </row>
    <row r="1191" spans="2:13" x14ac:dyDescent="0.25">
      <c r="B1191" s="19"/>
      <c r="C1191" s="19"/>
      <c r="D1191" s="19"/>
      <c r="E1191" s="364"/>
      <c r="F1191" s="388"/>
      <c r="G1191" s="19"/>
      <c r="H1191" s="19"/>
      <c r="I1191" s="19"/>
      <c r="J1191" s="19"/>
      <c r="K1191" s="19"/>
      <c r="L1191" s="385"/>
      <c r="M1191" s="19"/>
    </row>
    <row r="1192" spans="2:13" x14ac:dyDescent="0.25">
      <c r="B1192" s="19"/>
      <c r="C1192" s="19"/>
      <c r="D1192" s="19"/>
      <c r="E1192" s="364"/>
      <c r="F1192" s="388"/>
      <c r="G1192" s="19"/>
      <c r="H1192" s="19"/>
      <c r="I1192" s="19"/>
      <c r="J1192" s="19"/>
      <c r="K1192" s="19"/>
      <c r="L1192" s="385"/>
      <c r="M1192" s="19"/>
    </row>
    <row r="1193" spans="2:13" x14ac:dyDescent="0.25">
      <c r="B1193" s="19"/>
      <c r="C1193" s="19"/>
      <c r="D1193" s="19"/>
      <c r="E1193" s="364"/>
      <c r="F1193" s="388"/>
      <c r="G1193" s="19"/>
      <c r="H1193" s="19"/>
      <c r="I1193" s="19"/>
      <c r="J1193" s="19"/>
      <c r="K1193" s="19"/>
      <c r="L1193" s="385"/>
      <c r="M1193" s="19"/>
    </row>
    <row r="1194" spans="2:13" x14ac:dyDescent="0.25">
      <c r="B1194" s="19"/>
      <c r="C1194" s="19"/>
      <c r="D1194" s="19"/>
      <c r="E1194" s="364"/>
      <c r="F1194" s="388"/>
      <c r="G1194" s="19"/>
      <c r="H1194" s="19"/>
      <c r="I1194" s="19"/>
      <c r="J1194" s="19"/>
      <c r="K1194" s="19"/>
      <c r="L1194" s="385"/>
      <c r="M1194" s="19"/>
    </row>
    <row r="1195" spans="2:13" x14ac:dyDescent="0.25">
      <c r="B1195" s="19"/>
      <c r="C1195" s="19"/>
      <c r="D1195" s="19"/>
      <c r="E1195" s="364"/>
      <c r="F1195" s="388"/>
      <c r="G1195" s="19"/>
      <c r="H1195" s="19"/>
      <c r="I1195" s="19"/>
      <c r="J1195" s="19"/>
      <c r="K1195" s="19"/>
      <c r="L1195" s="385"/>
      <c r="M1195" s="19"/>
    </row>
    <row r="1196" spans="2:13" x14ac:dyDescent="0.25">
      <c r="B1196" s="19"/>
      <c r="C1196" s="19"/>
      <c r="D1196" s="19"/>
      <c r="E1196" s="364"/>
      <c r="F1196" s="388"/>
      <c r="G1196" s="19"/>
      <c r="H1196" s="19"/>
      <c r="I1196" s="19"/>
      <c r="J1196" s="19"/>
      <c r="K1196" s="19"/>
      <c r="L1196" s="385"/>
      <c r="M1196" s="19"/>
    </row>
    <row r="1197" spans="2:13" x14ac:dyDescent="0.25">
      <c r="B1197" s="19"/>
      <c r="C1197" s="19"/>
      <c r="D1197" s="19"/>
      <c r="E1197" s="364"/>
      <c r="F1197" s="388"/>
      <c r="G1197" s="19"/>
      <c r="H1197" s="19"/>
      <c r="I1197" s="19"/>
      <c r="J1197" s="19"/>
      <c r="K1197" s="19"/>
      <c r="L1197" s="385"/>
      <c r="M1197" s="19"/>
    </row>
    <row r="1198" spans="2:13" x14ac:dyDescent="0.25">
      <c r="B1198" s="19"/>
      <c r="C1198" s="19"/>
      <c r="D1198" s="19"/>
      <c r="E1198" s="364"/>
      <c r="F1198" s="388"/>
      <c r="G1198" s="19"/>
      <c r="H1198" s="19"/>
      <c r="I1198" s="19"/>
      <c r="J1198" s="19"/>
      <c r="K1198" s="19"/>
      <c r="L1198" s="385"/>
      <c r="M1198" s="19"/>
    </row>
    <row r="1199" spans="2:13" x14ac:dyDescent="0.25">
      <c r="B1199" s="19"/>
      <c r="C1199" s="19"/>
      <c r="D1199" s="19"/>
      <c r="E1199" s="364"/>
      <c r="F1199" s="388"/>
      <c r="G1199" s="19"/>
      <c r="H1199" s="19"/>
      <c r="I1199" s="19"/>
      <c r="J1199" s="19"/>
      <c r="K1199" s="19"/>
      <c r="L1199" s="385"/>
      <c r="M1199" s="19"/>
    </row>
    <row r="1200" spans="2:13" x14ac:dyDescent="0.25">
      <c r="B1200" s="19"/>
      <c r="C1200" s="19"/>
      <c r="D1200" s="19"/>
      <c r="E1200" s="364"/>
      <c r="F1200" s="388"/>
      <c r="G1200" s="19"/>
      <c r="H1200" s="19"/>
      <c r="I1200" s="19"/>
      <c r="J1200" s="19"/>
      <c r="K1200" s="19"/>
      <c r="L1200" s="385"/>
      <c r="M1200" s="19"/>
    </row>
    <row r="1201" spans="2:13" x14ac:dyDescent="0.25">
      <c r="B1201" s="19"/>
      <c r="C1201" s="19"/>
      <c r="D1201" s="19"/>
      <c r="E1201" s="364"/>
      <c r="F1201" s="388"/>
      <c r="G1201" s="19"/>
      <c r="H1201" s="19"/>
      <c r="I1201" s="19"/>
      <c r="J1201" s="19"/>
      <c r="K1201" s="19"/>
      <c r="L1201" s="385"/>
      <c r="M1201" s="19"/>
    </row>
    <row r="1202" spans="2:13" x14ac:dyDescent="0.25">
      <c r="B1202" s="19"/>
      <c r="C1202" s="19"/>
      <c r="D1202" s="19"/>
      <c r="E1202" s="364"/>
      <c r="F1202" s="388"/>
      <c r="G1202" s="19"/>
      <c r="H1202" s="19"/>
      <c r="I1202" s="19"/>
      <c r="J1202" s="19"/>
      <c r="K1202" s="19"/>
      <c r="L1202" s="385"/>
      <c r="M1202" s="19"/>
    </row>
    <row r="1203" spans="2:13" x14ac:dyDescent="0.25">
      <c r="B1203" s="19"/>
      <c r="C1203" s="19"/>
      <c r="D1203" s="19"/>
      <c r="E1203" s="364"/>
      <c r="F1203" s="388"/>
      <c r="G1203" s="19"/>
      <c r="H1203" s="19"/>
      <c r="I1203" s="19"/>
      <c r="J1203" s="19"/>
      <c r="K1203" s="19"/>
      <c r="L1203" s="385"/>
      <c r="M1203" s="19"/>
    </row>
    <row r="1204" spans="2:13" x14ac:dyDescent="0.25">
      <c r="B1204" s="19"/>
      <c r="C1204" s="19"/>
      <c r="D1204" s="19"/>
      <c r="E1204" s="364"/>
      <c r="F1204" s="388"/>
      <c r="G1204" s="19"/>
      <c r="H1204" s="19"/>
      <c r="I1204" s="19"/>
      <c r="J1204" s="19"/>
      <c r="K1204" s="19"/>
      <c r="L1204" s="385"/>
      <c r="M1204" s="19"/>
    </row>
    <row r="1205" spans="2:13" x14ac:dyDescent="0.25">
      <c r="B1205" s="19"/>
      <c r="C1205" s="19"/>
      <c r="D1205" s="19"/>
      <c r="E1205" s="364"/>
      <c r="F1205" s="388"/>
      <c r="G1205" s="19"/>
      <c r="H1205" s="19"/>
      <c r="I1205" s="19"/>
      <c r="J1205" s="19"/>
      <c r="K1205" s="19"/>
      <c r="L1205" s="385"/>
      <c r="M1205" s="19"/>
    </row>
    <row r="1206" spans="2:13" x14ac:dyDescent="0.25">
      <c r="B1206" s="19"/>
      <c r="C1206" s="19"/>
      <c r="D1206" s="19"/>
      <c r="E1206" s="364"/>
      <c r="F1206" s="388"/>
      <c r="G1206" s="19"/>
      <c r="H1206" s="19"/>
      <c r="I1206" s="19"/>
      <c r="J1206" s="19"/>
      <c r="K1206" s="19"/>
      <c r="L1206" s="385"/>
      <c r="M1206" s="19"/>
    </row>
    <row r="1207" spans="2:13" x14ac:dyDescent="0.25">
      <c r="B1207" s="19"/>
      <c r="C1207" s="19"/>
      <c r="D1207" s="19"/>
      <c r="E1207" s="364"/>
      <c r="F1207" s="388"/>
      <c r="G1207" s="19"/>
      <c r="H1207" s="19"/>
      <c r="I1207" s="19"/>
      <c r="J1207" s="19"/>
      <c r="K1207" s="19"/>
      <c r="L1207" s="385"/>
      <c r="M1207" s="19"/>
    </row>
    <row r="1208" spans="2:13" x14ac:dyDescent="0.25">
      <c r="B1208" s="19"/>
      <c r="C1208" s="19"/>
      <c r="D1208" s="19"/>
      <c r="E1208" s="364"/>
      <c r="F1208" s="388"/>
      <c r="G1208" s="19"/>
      <c r="H1208" s="19"/>
      <c r="I1208" s="19"/>
      <c r="J1208" s="19"/>
      <c r="K1208" s="19"/>
      <c r="L1208" s="385"/>
      <c r="M1208" s="19"/>
    </row>
    <row r="1209" spans="2:13" x14ac:dyDescent="0.25">
      <c r="B1209" s="19"/>
      <c r="C1209" s="19"/>
      <c r="D1209" s="19"/>
      <c r="E1209" s="364"/>
      <c r="F1209" s="388"/>
      <c r="G1209" s="19"/>
      <c r="H1209" s="19"/>
      <c r="I1209" s="19"/>
      <c r="J1209" s="19"/>
      <c r="K1209" s="19"/>
      <c r="L1209" s="385"/>
      <c r="M1209" s="19"/>
    </row>
    <row r="1210" spans="2:13" x14ac:dyDescent="0.25">
      <c r="B1210" s="19"/>
      <c r="C1210" s="19"/>
      <c r="D1210" s="19"/>
      <c r="E1210" s="364"/>
      <c r="F1210" s="388"/>
      <c r="G1210" s="19"/>
      <c r="H1210" s="19"/>
      <c r="I1210" s="19"/>
      <c r="J1210" s="19"/>
      <c r="K1210" s="19"/>
      <c r="L1210" s="385"/>
      <c r="M1210" s="19"/>
    </row>
    <row r="1211" spans="2:13" x14ac:dyDescent="0.25">
      <c r="B1211" s="19"/>
      <c r="C1211" s="19"/>
      <c r="D1211" s="19"/>
      <c r="E1211" s="364"/>
      <c r="F1211" s="388"/>
      <c r="G1211" s="19"/>
      <c r="H1211" s="19"/>
      <c r="I1211" s="19"/>
      <c r="J1211" s="19"/>
      <c r="K1211" s="19"/>
      <c r="L1211" s="385"/>
      <c r="M1211" s="19"/>
    </row>
    <row r="1212" spans="2:13" x14ac:dyDescent="0.25">
      <c r="B1212" s="19"/>
      <c r="C1212" s="19"/>
      <c r="D1212" s="19"/>
      <c r="E1212" s="364"/>
      <c r="F1212" s="388"/>
      <c r="G1212" s="19"/>
      <c r="H1212" s="19"/>
      <c r="I1212" s="19"/>
      <c r="J1212" s="19"/>
      <c r="K1212" s="19"/>
      <c r="L1212" s="385"/>
      <c r="M1212" s="19"/>
    </row>
    <row r="1213" spans="2:13" x14ac:dyDescent="0.25">
      <c r="B1213" s="19"/>
      <c r="C1213" s="19"/>
      <c r="D1213" s="19"/>
      <c r="E1213" s="364"/>
      <c r="F1213" s="388"/>
      <c r="G1213" s="19"/>
      <c r="H1213" s="19"/>
      <c r="I1213" s="19"/>
      <c r="J1213" s="19"/>
      <c r="K1213" s="19"/>
      <c r="L1213" s="385"/>
      <c r="M1213" s="19"/>
    </row>
    <row r="1214" spans="2:13" x14ac:dyDescent="0.25">
      <c r="B1214" s="19"/>
      <c r="C1214" s="19"/>
      <c r="D1214" s="19"/>
      <c r="E1214" s="364"/>
      <c r="F1214" s="388"/>
      <c r="G1214" s="19"/>
      <c r="H1214" s="19"/>
      <c r="I1214" s="19"/>
      <c r="J1214" s="19"/>
      <c r="K1214" s="19"/>
      <c r="L1214" s="385"/>
      <c r="M1214" s="19"/>
    </row>
    <row r="1215" spans="2:13" x14ac:dyDescent="0.25">
      <c r="B1215" s="19"/>
      <c r="C1215" s="19"/>
      <c r="D1215" s="19"/>
      <c r="E1215" s="364"/>
      <c r="F1215" s="388"/>
      <c r="G1215" s="19"/>
      <c r="H1215" s="19"/>
      <c r="I1215" s="19"/>
      <c r="J1215" s="19"/>
      <c r="K1215" s="19"/>
      <c r="L1215" s="385"/>
      <c r="M1215" s="19"/>
    </row>
    <row r="1216" spans="2:13" x14ac:dyDescent="0.25">
      <c r="B1216" s="19"/>
      <c r="C1216" s="19"/>
      <c r="D1216" s="19"/>
      <c r="E1216" s="364"/>
      <c r="F1216" s="388"/>
      <c r="G1216" s="19"/>
      <c r="H1216" s="19"/>
      <c r="I1216" s="19"/>
      <c r="J1216" s="19"/>
      <c r="K1216" s="19"/>
      <c r="L1216" s="385"/>
      <c r="M1216" s="19"/>
    </row>
    <row r="1217" spans="2:13" x14ac:dyDescent="0.25">
      <c r="B1217" s="19"/>
      <c r="C1217" s="19"/>
      <c r="D1217" s="19"/>
      <c r="E1217" s="364"/>
      <c r="F1217" s="388"/>
      <c r="G1217" s="19"/>
      <c r="H1217" s="19"/>
      <c r="I1217" s="19"/>
      <c r="J1217" s="19"/>
      <c r="K1217" s="19"/>
      <c r="L1217" s="385"/>
      <c r="M1217" s="19"/>
    </row>
    <row r="1218" spans="2:13" x14ac:dyDescent="0.25">
      <c r="B1218" s="19"/>
      <c r="C1218" s="19"/>
      <c r="D1218" s="19"/>
      <c r="E1218" s="364"/>
      <c r="F1218" s="388"/>
      <c r="G1218" s="19"/>
      <c r="H1218" s="19"/>
      <c r="I1218" s="19"/>
      <c r="J1218" s="19"/>
      <c r="K1218" s="19"/>
      <c r="L1218" s="385"/>
      <c r="M1218" s="19"/>
    </row>
    <row r="1219" spans="2:13" x14ac:dyDescent="0.25">
      <c r="B1219" s="19"/>
      <c r="C1219" s="19"/>
      <c r="D1219" s="19"/>
      <c r="E1219" s="364"/>
      <c r="F1219" s="388"/>
      <c r="G1219" s="19"/>
      <c r="H1219" s="19"/>
      <c r="I1219" s="19"/>
      <c r="J1219" s="19"/>
      <c r="K1219" s="19"/>
      <c r="L1219" s="385"/>
      <c r="M1219" s="19"/>
    </row>
    <row r="1220" spans="2:13" x14ac:dyDescent="0.25">
      <c r="B1220" s="19"/>
      <c r="C1220" s="19"/>
      <c r="D1220" s="19"/>
      <c r="E1220" s="364"/>
      <c r="F1220" s="388"/>
      <c r="G1220" s="19"/>
      <c r="H1220" s="19"/>
      <c r="I1220" s="19"/>
      <c r="J1220" s="19"/>
      <c r="K1220" s="19"/>
      <c r="L1220" s="385"/>
      <c r="M1220" s="19"/>
    </row>
    <row r="1221" spans="2:13" x14ac:dyDescent="0.25">
      <c r="B1221" s="19"/>
      <c r="C1221" s="19"/>
      <c r="D1221" s="19"/>
      <c r="E1221" s="364"/>
      <c r="F1221" s="388"/>
      <c r="G1221" s="19"/>
      <c r="H1221" s="19"/>
      <c r="I1221" s="19"/>
      <c r="J1221" s="19"/>
      <c r="K1221" s="19"/>
      <c r="L1221" s="385"/>
      <c r="M1221" s="19"/>
    </row>
    <row r="1222" spans="2:13" x14ac:dyDescent="0.25">
      <c r="B1222" s="19"/>
      <c r="C1222" s="19"/>
      <c r="D1222" s="19"/>
      <c r="E1222" s="364"/>
      <c r="F1222" s="388"/>
      <c r="G1222" s="19"/>
      <c r="H1222" s="19"/>
      <c r="I1222" s="19"/>
      <c r="J1222" s="19"/>
      <c r="K1222" s="19"/>
      <c r="L1222" s="385"/>
      <c r="M1222" s="19"/>
    </row>
    <row r="1223" spans="2:13" x14ac:dyDescent="0.25">
      <c r="B1223" s="19"/>
      <c r="C1223" s="19"/>
      <c r="D1223" s="19"/>
      <c r="E1223" s="364"/>
      <c r="F1223" s="388"/>
      <c r="G1223" s="19"/>
      <c r="H1223" s="19"/>
      <c r="I1223" s="19"/>
      <c r="J1223" s="19"/>
      <c r="K1223" s="19"/>
      <c r="L1223" s="385"/>
      <c r="M1223" s="19"/>
    </row>
    <row r="1224" spans="2:13" x14ac:dyDescent="0.25">
      <c r="B1224" s="19"/>
      <c r="C1224" s="19"/>
      <c r="D1224" s="19"/>
      <c r="E1224" s="364"/>
      <c r="F1224" s="388"/>
      <c r="G1224" s="19"/>
      <c r="H1224" s="19"/>
      <c r="I1224" s="19"/>
      <c r="J1224" s="19"/>
      <c r="K1224" s="19"/>
      <c r="L1224" s="385"/>
      <c r="M1224" s="19"/>
    </row>
    <row r="1225" spans="2:13" x14ac:dyDescent="0.25">
      <c r="B1225" s="19"/>
      <c r="C1225" s="19"/>
      <c r="D1225" s="19"/>
      <c r="E1225" s="364"/>
      <c r="F1225" s="388"/>
      <c r="G1225" s="19"/>
      <c r="H1225" s="19"/>
      <c r="I1225" s="19"/>
      <c r="J1225" s="19"/>
      <c r="K1225" s="19"/>
      <c r="L1225" s="385"/>
      <c r="M1225" s="19"/>
    </row>
    <row r="1226" spans="2:13" x14ac:dyDescent="0.25">
      <c r="B1226" s="19"/>
      <c r="C1226" s="19"/>
      <c r="D1226" s="19"/>
      <c r="E1226" s="364"/>
      <c r="F1226" s="388"/>
      <c r="G1226" s="19"/>
      <c r="H1226" s="19"/>
      <c r="I1226" s="19"/>
      <c r="J1226" s="19"/>
      <c r="K1226" s="19"/>
      <c r="L1226" s="385"/>
      <c r="M1226" s="19"/>
    </row>
    <row r="1227" spans="2:13" x14ac:dyDescent="0.25">
      <c r="B1227" s="19"/>
      <c r="C1227" s="19"/>
      <c r="D1227" s="19"/>
      <c r="E1227" s="364"/>
      <c r="F1227" s="388"/>
      <c r="G1227" s="19"/>
      <c r="H1227" s="19"/>
      <c r="I1227" s="19"/>
      <c r="J1227" s="19"/>
      <c r="K1227" s="19"/>
      <c r="L1227" s="385"/>
      <c r="M1227" s="19"/>
    </row>
    <row r="1228" spans="2:13" x14ac:dyDescent="0.25">
      <c r="B1228" s="19"/>
      <c r="C1228" s="19"/>
      <c r="D1228" s="19"/>
      <c r="E1228" s="364"/>
      <c r="F1228" s="388"/>
      <c r="G1228" s="19"/>
      <c r="H1228" s="19"/>
      <c r="I1228" s="19"/>
      <c r="J1228" s="19"/>
      <c r="K1228" s="19"/>
      <c r="L1228" s="385"/>
      <c r="M1228" s="19"/>
    </row>
    <row r="1229" spans="2:13" x14ac:dyDescent="0.25">
      <c r="B1229" s="19"/>
      <c r="C1229" s="19"/>
      <c r="D1229" s="19"/>
      <c r="E1229" s="364"/>
      <c r="F1229" s="388"/>
      <c r="G1229" s="19"/>
      <c r="H1229" s="19"/>
      <c r="I1229" s="19"/>
      <c r="J1229" s="19"/>
      <c r="K1229" s="19"/>
      <c r="L1229" s="385"/>
      <c r="M1229" s="19"/>
    </row>
    <row r="1230" spans="2:13" x14ac:dyDescent="0.25">
      <c r="B1230" s="19"/>
      <c r="C1230" s="19"/>
      <c r="D1230" s="19"/>
      <c r="E1230" s="364"/>
      <c r="F1230" s="388"/>
      <c r="G1230" s="19"/>
      <c r="H1230" s="19"/>
      <c r="I1230" s="19"/>
      <c r="J1230" s="19"/>
      <c r="K1230" s="19"/>
      <c r="L1230" s="385"/>
      <c r="M1230" s="19"/>
    </row>
    <row r="1231" spans="2:13" x14ac:dyDescent="0.25">
      <c r="B1231" s="19"/>
      <c r="C1231" s="19"/>
      <c r="D1231" s="19"/>
      <c r="E1231" s="364"/>
      <c r="F1231" s="388"/>
      <c r="G1231" s="19"/>
      <c r="H1231" s="19"/>
      <c r="I1231" s="19"/>
      <c r="J1231" s="19"/>
      <c r="K1231" s="19"/>
      <c r="L1231" s="385"/>
      <c r="M1231" s="19"/>
    </row>
    <row r="1232" spans="2:13" x14ac:dyDescent="0.25">
      <c r="B1232" s="19"/>
      <c r="C1232" s="19"/>
      <c r="D1232" s="19"/>
      <c r="E1232" s="364"/>
      <c r="F1232" s="388"/>
      <c r="G1232" s="19"/>
      <c r="H1232" s="19"/>
      <c r="I1232" s="19"/>
      <c r="J1232" s="19"/>
      <c r="K1232" s="19"/>
      <c r="L1232" s="385"/>
      <c r="M1232" s="19"/>
    </row>
    <row r="1233" spans="2:13" x14ac:dyDescent="0.25">
      <c r="B1233" s="19"/>
      <c r="C1233" s="19"/>
      <c r="D1233" s="19"/>
      <c r="E1233" s="364"/>
      <c r="F1233" s="388"/>
      <c r="G1233" s="19"/>
      <c r="H1233" s="19"/>
      <c r="I1233" s="19"/>
      <c r="J1233" s="19"/>
      <c r="K1233" s="19"/>
      <c r="L1233" s="385"/>
      <c r="M1233" s="19"/>
    </row>
    <row r="1234" spans="2:13" x14ac:dyDescent="0.25">
      <c r="B1234" s="19"/>
      <c r="C1234" s="19"/>
      <c r="D1234" s="19"/>
      <c r="E1234" s="364"/>
      <c r="F1234" s="388"/>
      <c r="G1234" s="19"/>
      <c r="H1234" s="19"/>
      <c r="I1234" s="19"/>
      <c r="J1234" s="19"/>
      <c r="K1234" s="19"/>
      <c r="L1234" s="385"/>
      <c r="M1234" s="19"/>
    </row>
    <row r="1235" spans="2:13" x14ac:dyDescent="0.25">
      <c r="B1235" s="19"/>
      <c r="C1235" s="19"/>
      <c r="D1235" s="19"/>
      <c r="E1235" s="364"/>
      <c r="F1235" s="388"/>
      <c r="G1235" s="19"/>
      <c r="H1235" s="19"/>
      <c r="I1235" s="19"/>
      <c r="J1235" s="19"/>
      <c r="K1235" s="19"/>
      <c r="L1235" s="385"/>
      <c r="M1235" s="19"/>
    </row>
    <row r="1236" spans="2:13" x14ac:dyDescent="0.25">
      <c r="B1236" s="19"/>
      <c r="C1236" s="19"/>
      <c r="D1236" s="19"/>
      <c r="E1236" s="364"/>
      <c r="F1236" s="388"/>
      <c r="G1236" s="19"/>
      <c r="H1236" s="19"/>
      <c r="I1236" s="19"/>
      <c r="J1236" s="19"/>
      <c r="K1236" s="19"/>
      <c r="L1236" s="385"/>
      <c r="M1236" s="19"/>
    </row>
    <row r="1237" spans="2:13" x14ac:dyDescent="0.25">
      <c r="B1237" s="19"/>
      <c r="C1237" s="19"/>
      <c r="D1237" s="19"/>
      <c r="E1237" s="364"/>
      <c r="F1237" s="388"/>
      <c r="G1237" s="19"/>
      <c r="H1237" s="19"/>
      <c r="I1237" s="19"/>
      <c r="J1237" s="19"/>
      <c r="K1237" s="19"/>
      <c r="L1237" s="385"/>
      <c r="M1237" s="19"/>
    </row>
    <row r="1238" spans="2:13" x14ac:dyDescent="0.25">
      <c r="B1238" s="19"/>
      <c r="C1238" s="19"/>
      <c r="D1238" s="19"/>
      <c r="E1238" s="364"/>
      <c r="F1238" s="388"/>
      <c r="G1238" s="19"/>
      <c r="H1238" s="19"/>
      <c r="I1238" s="19"/>
      <c r="J1238" s="19"/>
      <c r="K1238" s="19"/>
      <c r="L1238" s="385"/>
      <c r="M1238" s="19"/>
    </row>
    <row r="1239" spans="2:13" x14ac:dyDescent="0.25">
      <c r="B1239" s="19"/>
      <c r="C1239" s="19"/>
      <c r="D1239" s="19"/>
      <c r="E1239" s="364"/>
      <c r="F1239" s="388"/>
      <c r="G1239" s="19"/>
      <c r="H1239" s="19"/>
      <c r="I1239" s="19"/>
      <c r="J1239" s="19"/>
      <c r="K1239" s="19"/>
      <c r="L1239" s="385"/>
      <c r="M1239" s="19"/>
    </row>
    <row r="1240" spans="2:13" x14ac:dyDescent="0.25">
      <c r="B1240" s="19"/>
      <c r="C1240" s="19"/>
      <c r="D1240" s="19"/>
      <c r="E1240" s="364"/>
      <c r="F1240" s="388"/>
      <c r="G1240" s="19"/>
      <c r="H1240" s="19"/>
      <c r="I1240" s="19"/>
      <c r="J1240" s="19"/>
      <c r="K1240" s="19"/>
      <c r="L1240" s="385"/>
      <c r="M1240" s="19"/>
    </row>
    <row r="1241" spans="2:13" x14ac:dyDescent="0.25">
      <c r="B1241" s="19"/>
      <c r="C1241" s="19"/>
      <c r="D1241" s="19"/>
      <c r="E1241" s="364"/>
      <c r="F1241" s="388"/>
      <c r="G1241" s="19"/>
      <c r="H1241" s="19"/>
      <c r="I1241" s="19"/>
      <c r="J1241" s="19"/>
      <c r="K1241" s="19"/>
      <c r="L1241" s="385"/>
      <c r="M1241" s="19"/>
    </row>
    <row r="1242" spans="2:13" x14ac:dyDescent="0.25">
      <c r="B1242" s="19"/>
      <c r="C1242" s="19"/>
      <c r="D1242" s="19"/>
      <c r="E1242" s="364"/>
      <c r="F1242" s="388"/>
      <c r="G1242" s="19"/>
      <c r="H1242" s="19"/>
      <c r="I1242" s="19"/>
      <c r="J1242" s="19"/>
      <c r="K1242" s="19"/>
      <c r="L1242" s="385"/>
      <c r="M1242" s="19"/>
    </row>
    <row r="1243" spans="2:13" x14ac:dyDescent="0.25">
      <c r="B1243" s="19"/>
      <c r="C1243" s="19"/>
      <c r="D1243" s="19"/>
      <c r="E1243" s="364"/>
      <c r="F1243" s="388"/>
      <c r="G1243" s="19"/>
      <c r="H1243" s="19"/>
      <c r="I1243" s="19"/>
      <c r="J1243" s="19"/>
      <c r="K1243" s="19"/>
      <c r="L1243" s="385"/>
      <c r="M1243" s="19"/>
    </row>
    <row r="1244" spans="2:13" x14ac:dyDescent="0.25">
      <c r="B1244" s="19"/>
      <c r="C1244" s="19"/>
      <c r="D1244" s="19"/>
      <c r="E1244" s="364"/>
      <c r="F1244" s="388"/>
      <c r="G1244" s="19"/>
      <c r="H1244" s="19"/>
      <c r="I1244" s="19"/>
      <c r="J1244" s="19"/>
      <c r="K1244" s="19"/>
      <c r="L1244" s="385"/>
      <c r="M1244" s="19"/>
    </row>
    <row r="1245" spans="2:13" x14ac:dyDescent="0.25">
      <c r="B1245" s="19"/>
      <c r="C1245" s="19"/>
      <c r="D1245" s="19"/>
      <c r="E1245" s="364"/>
      <c r="F1245" s="388"/>
      <c r="G1245" s="19"/>
      <c r="H1245" s="19"/>
      <c r="I1245" s="19"/>
      <c r="J1245" s="19"/>
      <c r="K1245" s="19"/>
      <c r="L1245" s="385"/>
      <c r="M1245" s="19"/>
    </row>
    <row r="1246" spans="2:13" x14ac:dyDescent="0.25">
      <c r="B1246" s="19"/>
      <c r="C1246" s="19"/>
      <c r="D1246" s="19"/>
      <c r="E1246" s="364"/>
      <c r="F1246" s="388"/>
      <c r="G1246" s="19"/>
      <c r="H1246" s="19"/>
      <c r="I1246" s="19"/>
      <c r="J1246" s="19"/>
      <c r="K1246" s="19"/>
      <c r="L1246" s="385"/>
      <c r="M1246" s="19"/>
    </row>
    <row r="1247" spans="2:13" x14ac:dyDescent="0.25">
      <c r="B1247" s="19"/>
      <c r="C1247" s="19"/>
      <c r="D1247" s="19"/>
      <c r="E1247" s="364"/>
      <c r="F1247" s="388"/>
      <c r="G1247" s="19"/>
      <c r="H1247" s="19"/>
      <c r="I1247" s="19"/>
      <c r="J1247" s="19"/>
      <c r="K1247" s="19"/>
      <c r="L1247" s="385"/>
      <c r="M1247" s="19"/>
    </row>
    <row r="1248" spans="2:13" x14ac:dyDescent="0.25">
      <c r="B1248" s="19"/>
      <c r="C1248" s="19"/>
      <c r="D1248" s="19"/>
      <c r="E1248" s="364"/>
      <c r="F1248" s="388"/>
      <c r="G1248" s="19"/>
      <c r="H1248" s="19"/>
      <c r="I1248" s="19"/>
      <c r="J1248" s="19"/>
      <c r="K1248" s="19"/>
      <c r="L1248" s="385"/>
      <c r="M1248" s="19"/>
    </row>
    <row r="1249" spans="2:13" x14ac:dyDescent="0.25">
      <c r="B1249" s="19"/>
      <c r="C1249" s="19"/>
      <c r="D1249" s="19"/>
      <c r="E1249" s="364"/>
      <c r="F1249" s="388"/>
      <c r="G1249" s="19"/>
      <c r="H1249" s="19"/>
      <c r="I1249" s="19"/>
      <c r="J1249" s="19"/>
      <c r="K1249" s="19"/>
      <c r="L1249" s="385"/>
      <c r="M1249" s="19"/>
    </row>
    <row r="1250" spans="2:13" x14ac:dyDescent="0.25">
      <c r="B1250" s="19"/>
      <c r="C1250" s="19"/>
      <c r="D1250" s="19"/>
      <c r="E1250" s="364"/>
      <c r="F1250" s="388"/>
      <c r="G1250" s="19"/>
      <c r="H1250" s="19"/>
      <c r="I1250" s="19"/>
      <c r="J1250" s="19"/>
      <c r="K1250" s="19"/>
      <c r="L1250" s="385"/>
      <c r="M1250" s="19"/>
    </row>
    <row r="1251" spans="2:13" x14ac:dyDescent="0.25">
      <c r="B1251" s="19"/>
      <c r="C1251" s="19"/>
      <c r="D1251" s="19"/>
      <c r="E1251" s="364"/>
      <c r="F1251" s="388"/>
      <c r="G1251" s="19"/>
      <c r="H1251" s="19"/>
      <c r="I1251" s="19"/>
      <c r="J1251" s="19"/>
      <c r="K1251" s="19"/>
      <c r="L1251" s="385"/>
      <c r="M1251" s="19"/>
    </row>
    <row r="1252" spans="2:13" x14ac:dyDescent="0.25">
      <c r="B1252" s="19"/>
      <c r="C1252" s="19"/>
      <c r="D1252" s="19"/>
      <c r="E1252" s="364"/>
      <c r="F1252" s="388"/>
      <c r="G1252" s="19"/>
      <c r="H1252" s="19"/>
      <c r="I1252" s="19"/>
      <c r="J1252" s="19"/>
      <c r="K1252" s="19"/>
      <c r="L1252" s="385"/>
      <c r="M1252" s="19"/>
    </row>
    <row r="1253" spans="2:13" x14ac:dyDescent="0.25">
      <c r="B1253" s="19"/>
      <c r="C1253" s="19"/>
      <c r="D1253" s="19"/>
      <c r="E1253" s="364"/>
      <c r="F1253" s="388"/>
      <c r="G1253" s="19"/>
      <c r="H1253" s="19"/>
      <c r="I1253" s="19"/>
      <c r="J1253" s="19"/>
      <c r="K1253" s="19"/>
      <c r="L1253" s="385"/>
      <c r="M1253" s="19"/>
    </row>
    <row r="1254" spans="2:13" x14ac:dyDescent="0.25">
      <c r="B1254" s="19"/>
      <c r="C1254" s="19"/>
      <c r="D1254" s="19"/>
      <c r="E1254" s="364"/>
      <c r="F1254" s="388"/>
      <c r="G1254" s="19"/>
      <c r="H1254" s="19"/>
      <c r="I1254" s="19"/>
      <c r="J1254" s="19"/>
      <c r="K1254" s="19"/>
      <c r="L1254" s="385"/>
      <c r="M1254" s="19"/>
    </row>
    <row r="1255" spans="2:13" x14ac:dyDescent="0.25">
      <c r="B1255" s="19"/>
      <c r="C1255" s="19"/>
      <c r="D1255" s="19"/>
      <c r="E1255" s="364"/>
      <c r="F1255" s="388"/>
      <c r="G1255" s="19"/>
      <c r="H1255" s="19"/>
      <c r="I1255" s="19"/>
      <c r="J1255" s="19"/>
      <c r="K1255" s="19"/>
      <c r="L1255" s="385"/>
      <c r="M1255" s="19"/>
    </row>
    <row r="1256" spans="2:13" x14ac:dyDescent="0.25">
      <c r="B1256" s="19"/>
      <c r="C1256" s="19"/>
      <c r="D1256" s="19"/>
      <c r="E1256" s="364"/>
      <c r="F1256" s="388"/>
      <c r="G1256" s="19"/>
      <c r="H1256" s="19"/>
      <c r="I1256" s="19"/>
      <c r="J1256" s="19"/>
      <c r="K1256" s="19"/>
      <c r="L1256" s="385"/>
      <c r="M1256" s="19"/>
    </row>
    <row r="1257" spans="2:13" x14ac:dyDescent="0.25">
      <c r="B1257" s="19"/>
      <c r="C1257" s="19"/>
      <c r="D1257" s="19"/>
      <c r="E1257" s="364"/>
      <c r="F1257" s="388"/>
      <c r="G1257" s="19"/>
      <c r="H1257" s="19"/>
      <c r="I1257" s="19"/>
      <c r="J1257" s="19"/>
      <c r="K1257" s="19"/>
      <c r="L1257" s="385"/>
      <c r="M1257" s="19"/>
    </row>
    <row r="1258" spans="2:13" x14ac:dyDescent="0.25">
      <c r="B1258" s="19"/>
      <c r="C1258" s="19"/>
      <c r="D1258" s="19"/>
      <c r="E1258" s="364"/>
      <c r="F1258" s="388"/>
      <c r="G1258" s="19"/>
      <c r="H1258" s="19"/>
      <c r="I1258" s="19"/>
      <c r="J1258" s="19"/>
      <c r="K1258" s="19"/>
      <c r="L1258" s="385"/>
      <c r="M1258" s="19"/>
    </row>
    <row r="1259" spans="2:13" x14ac:dyDescent="0.25">
      <c r="B1259" s="19"/>
      <c r="C1259" s="19"/>
      <c r="D1259" s="19"/>
      <c r="E1259" s="364"/>
      <c r="F1259" s="388"/>
      <c r="G1259" s="19"/>
      <c r="H1259" s="19"/>
      <c r="I1259" s="19"/>
      <c r="J1259" s="19"/>
      <c r="K1259" s="19"/>
      <c r="L1259" s="385"/>
      <c r="M1259" s="19"/>
    </row>
    <row r="1260" spans="2:13" x14ac:dyDescent="0.25">
      <c r="B1260" s="19"/>
      <c r="C1260" s="19"/>
      <c r="D1260" s="19"/>
      <c r="E1260" s="364"/>
      <c r="F1260" s="388"/>
      <c r="G1260" s="19"/>
      <c r="H1260" s="19"/>
      <c r="I1260" s="19"/>
      <c r="J1260" s="19"/>
      <c r="K1260" s="19"/>
      <c r="L1260" s="385"/>
      <c r="M1260" s="19"/>
    </row>
    <row r="1261" spans="2:13" x14ac:dyDescent="0.25">
      <c r="B1261" s="19"/>
      <c r="C1261" s="19"/>
      <c r="D1261" s="19"/>
      <c r="E1261" s="364"/>
      <c r="F1261" s="388"/>
      <c r="G1261" s="19"/>
      <c r="H1261" s="19"/>
      <c r="I1261" s="19"/>
      <c r="J1261" s="19"/>
      <c r="K1261" s="19"/>
      <c r="L1261" s="385"/>
      <c r="M1261" s="19"/>
    </row>
    <row r="1262" spans="2:13" x14ac:dyDescent="0.25">
      <c r="B1262" s="19"/>
      <c r="C1262" s="19"/>
      <c r="D1262" s="19"/>
      <c r="E1262" s="364"/>
      <c r="F1262" s="388"/>
      <c r="G1262" s="19"/>
      <c r="H1262" s="19"/>
      <c r="I1262" s="19"/>
      <c r="J1262" s="19"/>
      <c r="K1262" s="19"/>
      <c r="L1262" s="385"/>
      <c r="M1262" s="19"/>
    </row>
    <row r="1263" spans="2:13" x14ac:dyDescent="0.25">
      <c r="B1263" s="19"/>
      <c r="C1263" s="19"/>
      <c r="D1263" s="19"/>
      <c r="E1263" s="364"/>
      <c r="F1263" s="388"/>
      <c r="G1263" s="19"/>
      <c r="H1263" s="19"/>
      <c r="I1263" s="19"/>
      <c r="J1263" s="19"/>
      <c r="K1263" s="19"/>
      <c r="L1263" s="385"/>
      <c r="M1263" s="19"/>
    </row>
    <row r="1264" spans="2:13" x14ac:dyDescent="0.25">
      <c r="B1264" s="19"/>
      <c r="C1264" s="19"/>
      <c r="D1264" s="19"/>
      <c r="E1264" s="364"/>
      <c r="F1264" s="388"/>
      <c r="G1264" s="19"/>
      <c r="H1264" s="19"/>
      <c r="I1264" s="19"/>
      <c r="J1264" s="19"/>
      <c r="K1264" s="19"/>
      <c r="L1264" s="385"/>
      <c r="M1264" s="19"/>
    </row>
    <row r="1265" spans="2:13" x14ac:dyDescent="0.25">
      <c r="B1265" s="19"/>
      <c r="C1265" s="19"/>
      <c r="D1265" s="19"/>
      <c r="E1265" s="364"/>
      <c r="F1265" s="388"/>
      <c r="G1265" s="19"/>
      <c r="H1265" s="19"/>
      <c r="I1265" s="19"/>
      <c r="J1265" s="19"/>
      <c r="K1265" s="19"/>
      <c r="L1265" s="385"/>
      <c r="M1265" s="19"/>
    </row>
    <row r="1266" spans="2:13" x14ac:dyDescent="0.25">
      <c r="B1266" s="19"/>
      <c r="C1266" s="19"/>
      <c r="D1266" s="19"/>
      <c r="E1266" s="364"/>
      <c r="F1266" s="388"/>
      <c r="G1266" s="19"/>
      <c r="H1266" s="19"/>
      <c r="I1266" s="19"/>
      <c r="J1266" s="19"/>
      <c r="K1266" s="19"/>
      <c r="L1266" s="385"/>
      <c r="M1266" s="19"/>
    </row>
    <row r="1267" spans="2:13" x14ac:dyDescent="0.25">
      <c r="B1267" s="19"/>
      <c r="C1267" s="19"/>
      <c r="D1267" s="19"/>
      <c r="E1267" s="364"/>
      <c r="F1267" s="388"/>
      <c r="G1267" s="19"/>
      <c r="H1267" s="19"/>
      <c r="I1267" s="19"/>
      <c r="J1267" s="19"/>
      <c r="K1267" s="19"/>
      <c r="L1267" s="385"/>
      <c r="M1267" s="19"/>
    </row>
    <row r="1268" spans="2:13" x14ac:dyDescent="0.25">
      <c r="B1268" s="19"/>
      <c r="C1268" s="19"/>
      <c r="D1268" s="19"/>
      <c r="E1268" s="364"/>
      <c r="F1268" s="388"/>
      <c r="G1268" s="19"/>
      <c r="H1268" s="19"/>
      <c r="I1268" s="19"/>
      <c r="J1268" s="19"/>
      <c r="K1268" s="19"/>
      <c r="L1268" s="385"/>
      <c r="M1268" s="19"/>
    </row>
    <row r="1269" spans="2:13" x14ac:dyDescent="0.25">
      <c r="B1269" s="19"/>
      <c r="C1269" s="19"/>
      <c r="D1269" s="19"/>
      <c r="E1269" s="364"/>
      <c r="F1269" s="388"/>
      <c r="G1269" s="19"/>
      <c r="H1269" s="19"/>
      <c r="I1269" s="19"/>
      <c r="J1269" s="19"/>
      <c r="K1269" s="19"/>
      <c r="L1269" s="385"/>
      <c r="M1269" s="19"/>
    </row>
    <row r="1270" spans="2:13" x14ac:dyDescent="0.25">
      <c r="B1270" s="19"/>
      <c r="C1270" s="19"/>
      <c r="D1270" s="19"/>
      <c r="E1270" s="364"/>
      <c r="F1270" s="388"/>
      <c r="G1270" s="19"/>
      <c r="H1270" s="19"/>
      <c r="I1270" s="19"/>
      <c r="J1270" s="19"/>
      <c r="K1270" s="19"/>
      <c r="L1270" s="385"/>
      <c r="M1270" s="19"/>
    </row>
    <row r="1271" spans="2:13" x14ac:dyDescent="0.25">
      <c r="B1271" s="19"/>
      <c r="C1271" s="19"/>
      <c r="D1271" s="19"/>
      <c r="E1271" s="364"/>
      <c r="F1271" s="388"/>
      <c r="G1271" s="19"/>
      <c r="H1271" s="19"/>
      <c r="I1271" s="19"/>
      <c r="J1271" s="19"/>
      <c r="K1271" s="19"/>
      <c r="L1271" s="385"/>
      <c r="M1271" s="19"/>
    </row>
    <row r="1272" spans="2:13" x14ac:dyDescent="0.25">
      <c r="B1272" s="19"/>
      <c r="C1272" s="19"/>
      <c r="D1272" s="19"/>
      <c r="E1272" s="364"/>
      <c r="F1272" s="388"/>
      <c r="G1272" s="19"/>
      <c r="H1272" s="19"/>
      <c r="I1272" s="19"/>
      <c r="J1272" s="19"/>
      <c r="K1272" s="19"/>
      <c r="L1272" s="385"/>
      <c r="M1272" s="19"/>
    </row>
    <row r="1273" spans="2:13" x14ac:dyDescent="0.25">
      <c r="B1273" s="19"/>
      <c r="C1273" s="19"/>
      <c r="D1273" s="19"/>
      <c r="E1273" s="364"/>
      <c r="F1273" s="388"/>
      <c r="G1273" s="19"/>
      <c r="H1273" s="19"/>
      <c r="I1273" s="19"/>
      <c r="J1273" s="19"/>
      <c r="K1273" s="19"/>
      <c r="L1273" s="385"/>
      <c r="M1273" s="19"/>
    </row>
    <row r="1274" spans="2:13" x14ac:dyDescent="0.25">
      <c r="B1274" s="19"/>
      <c r="C1274" s="19"/>
      <c r="D1274" s="19"/>
      <c r="E1274" s="364"/>
      <c r="F1274" s="388"/>
      <c r="G1274" s="19"/>
      <c r="H1274" s="19"/>
      <c r="I1274" s="19"/>
      <c r="J1274" s="19"/>
      <c r="K1274" s="19"/>
      <c r="L1274" s="385"/>
      <c r="M1274" s="19"/>
    </row>
    <row r="1275" spans="2:13" x14ac:dyDescent="0.25">
      <c r="B1275" s="19"/>
      <c r="C1275" s="19"/>
      <c r="D1275" s="19"/>
      <c r="E1275" s="364"/>
      <c r="F1275" s="388"/>
      <c r="G1275" s="19"/>
      <c r="H1275" s="19"/>
      <c r="I1275" s="19"/>
      <c r="J1275" s="19"/>
      <c r="K1275" s="19"/>
      <c r="L1275" s="385"/>
      <c r="M1275" s="19"/>
    </row>
    <row r="1276" spans="2:13" x14ac:dyDescent="0.25">
      <c r="B1276" s="19"/>
      <c r="C1276" s="19"/>
      <c r="D1276" s="19"/>
      <c r="E1276" s="364"/>
      <c r="F1276" s="388"/>
      <c r="G1276" s="19"/>
      <c r="H1276" s="19"/>
      <c r="I1276" s="19"/>
      <c r="J1276" s="19"/>
      <c r="K1276" s="19"/>
      <c r="L1276" s="385"/>
      <c r="M1276" s="19"/>
    </row>
    <row r="1277" spans="2:13" x14ac:dyDescent="0.25">
      <c r="B1277" s="19"/>
      <c r="C1277" s="19"/>
      <c r="D1277" s="19"/>
      <c r="E1277" s="364"/>
      <c r="F1277" s="388"/>
      <c r="G1277" s="19"/>
      <c r="H1277" s="19"/>
      <c r="I1277" s="19"/>
      <c r="J1277" s="19"/>
      <c r="K1277" s="19"/>
      <c r="L1277" s="385"/>
      <c r="M1277" s="19"/>
    </row>
    <row r="1278" spans="2:13" x14ac:dyDescent="0.25">
      <c r="B1278" s="19"/>
      <c r="C1278" s="19"/>
      <c r="D1278" s="19"/>
      <c r="E1278" s="364"/>
      <c r="F1278" s="388"/>
      <c r="G1278" s="19"/>
      <c r="H1278" s="19"/>
      <c r="I1278" s="19"/>
      <c r="J1278" s="19"/>
      <c r="K1278" s="19"/>
      <c r="L1278" s="385"/>
      <c r="M1278" s="19"/>
    </row>
    <row r="1279" spans="2:13" x14ac:dyDescent="0.25">
      <c r="B1279" s="19"/>
      <c r="C1279" s="19"/>
      <c r="D1279" s="19"/>
      <c r="E1279" s="364"/>
      <c r="F1279" s="388"/>
      <c r="G1279" s="19"/>
      <c r="H1279" s="19"/>
      <c r="I1279" s="19"/>
      <c r="J1279" s="19"/>
      <c r="K1279" s="19"/>
      <c r="L1279" s="385"/>
      <c r="M1279" s="19"/>
    </row>
    <row r="1280" spans="2:13" x14ac:dyDescent="0.25">
      <c r="B1280" s="19"/>
      <c r="C1280" s="19"/>
      <c r="D1280" s="19"/>
      <c r="E1280" s="364"/>
      <c r="F1280" s="388"/>
      <c r="G1280" s="19"/>
      <c r="H1280" s="19"/>
      <c r="I1280" s="19"/>
      <c r="J1280" s="19"/>
      <c r="K1280" s="19"/>
      <c r="L1280" s="385"/>
      <c r="M1280" s="19"/>
    </row>
    <row r="1281" spans="2:13" x14ac:dyDescent="0.25">
      <c r="B1281" s="19"/>
      <c r="C1281" s="19"/>
      <c r="D1281" s="19"/>
      <c r="E1281" s="364"/>
      <c r="F1281" s="388"/>
      <c r="G1281" s="19"/>
      <c r="H1281" s="19"/>
      <c r="I1281" s="19"/>
      <c r="J1281" s="19"/>
      <c r="K1281" s="19"/>
      <c r="L1281" s="385"/>
      <c r="M1281" s="19"/>
    </row>
    <row r="1282" spans="2:13" x14ac:dyDescent="0.25">
      <c r="B1282" s="19"/>
      <c r="C1282" s="19"/>
      <c r="D1282" s="19"/>
      <c r="E1282" s="364"/>
      <c r="F1282" s="388"/>
      <c r="G1282" s="19"/>
      <c r="H1282" s="19"/>
      <c r="I1282" s="19"/>
      <c r="J1282" s="19"/>
      <c r="K1282" s="19"/>
      <c r="L1282" s="385"/>
      <c r="M1282" s="19"/>
    </row>
    <row r="1283" spans="2:13" x14ac:dyDescent="0.25">
      <c r="B1283" s="19"/>
      <c r="C1283" s="19"/>
      <c r="D1283" s="19"/>
      <c r="E1283" s="364"/>
      <c r="F1283" s="388"/>
      <c r="G1283" s="19"/>
      <c r="H1283" s="19"/>
      <c r="I1283" s="19"/>
      <c r="J1283" s="19"/>
      <c r="K1283" s="19"/>
      <c r="L1283" s="385"/>
      <c r="M1283" s="19"/>
    </row>
    <row r="1284" spans="2:13" x14ac:dyDescent="0.25">
      <c r="B1284" s="19"/>
      <c r="C1284" s="19"/>
      <c r="D1284" s="19"/>
      <c r="E1284" s="364"/>
      <c r="F1284" s="388"/>
      <c r="G1284" s="19"/>
      <c r="H1284" s="19"/>
      <c r="I1284" s="19"/>
      <c r="J1284" s="19"/>
      <c r="K1284" s="19"/>
      <c r="L1284" s="385"/>
      <c r="M1284" s="19"/>
    </row>
    <row r="1285" spans="2:13" x14ac:dyDescent="0.25">
      <c r="B1285" s="19"/>
      <c r="C1285" s="19"/>
      <c r="D1285" s="19"/>
      <c r="E1285" s="364"/>
      <c r="F1285" s="388"/>
      <c r="G1285" s="19"/>
      <c r="H1285" s="19"/>
      <c r="I1285" s="19"/>
      <c r="J1285" s="19"/>
      <c r="K1285" s="19"/>
      <c r="L1285" s="385"/>
      <c r="M1285" s="19"/>
    </row>
    <row r="1286" spans="2:13" x14ac:dyDescent="0.25">
      <c r="B1286" s="19"/>
      <c r="C1286" s="19"/>
      <c r="D1286" s="19"/>
      <c r="E1286" s="364"/>
      <c r="F1286" s="388"/>
      <c r="G1286" s="19"/>
      <c r="H1286" s="19"/>
      <c r="I1286" s="19"/>
      <c r="J1286" s="19"/>
      <c r="K1286" s="19"/>
      <c r="L1286" s="385"/>
      <c r="M1286" s="19"/>
    </row>
    <row r="1287" spans="2:13" x14ac:dyDescent="0.25">
      <c r="B1287" s="19"/>
      <c r="C1287" s="19"/>
      <c r="D1287" s="19"/>
      <c r="E1287" s="364"/>
      <c r="F1287" s="388"/>
      <c r="G1287" s="19"/>
      <c r="H1287" s="19"/>
      <c r="I1287" s="19"/>
      <c r="J1287" s="19"/>
      <c r="K1287" s="19"/>
      <c r="L1287" s="385"/>
      <c r="M1287" s="19"/>
    </row>
    <row r="1288" spans="2:13" x14ac:dyDescent="0.25">
      <c r="B1288" s="19"/>
      <c r="C1288" s="19"/>
      <c r="D1288" s="19"/>
      <c r="E1288" s="364"/>
      <c r="F1288" s="388"/>
      <c r="G1288" s="19"/>
      <c r="H1288" s="19"/>
      <c r="I1288" s="19"/>
      <c r="J1288" s="19"/>
      <c r="K1288" s="19"/>
      <c r="L1288" s="385"/>
      <c r="M1288" s="19"/>
    </row>
    <row r="1289" spans="2:13" x14ac:dyDescent="0.25">
      <c r="B1289" s="19"/>
      <c r="C1289" s="19"/>
      <c r="D1289" s="19"/>
      <c r="E1289" s="364"/>
      <c r="F1289" s="388"/>
      <c r="G1289" s="19"/>
      <c r="H1289" s="19"/>
      <c r="I1289" s="19"/>
      <c r="J1289" s="19"/>
      <c r="K1289" s="19"/>
      <c r="L1289" s="385"/>
      <c r="M1289" s="19"/>
    </row>
    <row r="1290" spans="2:13" x14ac:dyDescent="0.25">
      <c r="B1290" s="19"/>
      <c r="C1290" s="19"/>
      <c r="D1290" s="19"/>
      <c r="E1290" s="364"/>
      <c r="F1290" s="388"/>
      <c r="G1290" s="19"/>
      <c r="H1290" s="19"/>
      <c r="I1290" s="19"/>
      <c r="J1290" s="19"/>
      <c r="K1290" s="19"/>
      <c r="L1290" s="385"/>
      <c r="M1290" s="19"/>
    </row>
    <row r="1291" spans="2:13" x14ac:dyDescent="0.25">
      <c r="B1291" s="19"/>
      <c r="C1291" s="19"/>
      <c r="D1291" s="19"/>
      <c r="E1291" s="364"/>
      <c r="F1291" s="388"/>
      <c r="G1291" s="19"/>
      <c r="H1291" s="19"/>
      <c r="I1291" s="19"/>
      <c r="J1291" s="19"/>
      <c r="K1291" s="19"/>
      <c r="L1291" s="385"/>
      <c r="M1291" s="19"/>
    </row>
    <row r="1292" spans="2:13" x14ac:dyDescent="0.25">
      <c r="B1292" s="19"/>
      <c r="C1292" s="19"/>
      <c r="D1292" s="19"/>
      <c r="E1292" s="364"/>
      <c r="F1292" s="388"/>
      <c r="G1292" s="19"/>
      <c r="H1292" s="19"/>
      <c r="I1292" s="19"/>
      <c r="J1292" s="19"/>
      <c r="K1292" s="19"/>
      <c r="L1292" s="385"/>
      <c r="M1292" s="19"/>
    </row>
    <row r="1293" spans="2:13" x14ac:dyDescent="0.25">
      <c r="B1293" s="19"/>
      <c r="C1293" s="19"/>
      <c r="D1293" s="19"/>
      <c r="E1293" s="364"/>
      <c r="F1293" s="388"/>
      <c r="G1293" s="19"/>
      <c r="H1293" s="19"/>
      <c r="I1293" s="19"/>
      <c r="J1293" s="19"/>
      <c r="K1293" s="19"/>
      <c r="L1293" s="385"/>
      <c r="M1293" s="19"/>
    </row>
    <row r="1294" spans="2:13" x14ac:dyDescent="0.25">
      <c r="B1294" s="19"/>
      <c r="C1294" s="19"/>
      <c r="D1294" s="19"/>
      <c r="E1294" s="364"/>
      <c r="F1294" s="388"/>
      <c r="G1294" s="19"/>
      <c r="H1294" s="19"/>
      <c r="I1294" s="19"/>
      <c r="J1294" s="19"/>
      <c r="K1294" s="19"/>
      <c r="L1294" s="385"/>
      <c r="M1294" s="19"/>
    </row>
    <row r="1295" spans="2:13" x14ac:dyDescent="0.25">
      <c r="B1295" s="19"/>
      <c r="C1295" s="19"/>
      <c r="D1295" s="19"/>
      <c r="E1295" s="364"/>
      <c r="F1295" s="388"/>
      <c r="G1295" s="19"/>
      <c r="H1295" s="19"/>
      <c r="I1295" s="19"/>
      <c r="J1295" s="19"/>
      <c r="K1295" s="19"/>
      <c r="L1295" s="385"/>
      <c r="M1295" s="19"/>
    </row>
    <row r="1296" spans="2:13" x14ac:dyDescent="0.25">
      <c r="B1296" s="19"/>
      <c r="C1296" s="19"/>
      <c r="D1296" s="19"/>
      <c r="E1296" s="364"/>
      <c r="F1296" s="388"/>
      <c r="G1296" s="19"/>
      <c r="H1296" s="19"/>
      <c r="I1296" s="19"/>
      <c r="J1296" s="19"/>
      <c r="K1296" s="19"/>
      <c r="L1296" s="385"/>
      <c r="M1296" s="19"/>
    </row>
    <row r="1297" spans="2:13" x14ac:dyDescent="0.25">
      <c r="B1297" s="19"/>
      <c r="C1297" s="19"/>
      <c r="D1297" s="19"/>
      <c r="E1297" s="364"/>
      <c r="F1297" s="388"/>
      <c r="G1297" s="19"/>
      <c r="H1297" s="19"/>
      <c r="I1297" s="19"/>
      <c r="J1297" s="19"/>
      <c r="K1297" s="19"/>
      <c r="L1297" s="385"/>
      <c r="M1297" s="19"/>
    </row>
    <row r="1298" spans="2:13" x14ac:dyDescent="0.25">
      <c r="B1298" s="19"/>
      <c r="C1298" s="19"/>
      <c r="D1298" s="19"/>
      <c r="E1298" s="364"/>
      <c r="F1298" s="388"/>
      <c r="G1298" s="19"/>
      <c r="H1298" s="19"/>
      <c r="I1298" s="19"/>
      <c r="J1298" s="19"/>
      <c r="K1298" s="19"/>
      <c r="L1298" s="385"/>
      <c r="M1298" s="19"/>
    </row>
    <row r="1299" spans="2:13" x14ac:dyDescent="0.25">
      <c r="B1299" s="19"/>
      <c r="C1299" s="19"/>
      <c r="D1299" s="19"/>
      <c r="E1299" s="364"/>
      <c r="F1299" s="388"/>
      <c r="G1299" s="19"/>
      <c r="H1299" s="19"/>
      <c r="I1299" s="19"/>
      <c r="J1299" s="19"/>
      <c r="K1299" s="19"/>
      <c r="L1299" s="385"/>
      <c r="M1299" s="19"/>
    </row>
    <row r="1300" spans="2:13" x14ac:dyDescent="0.25">
      <c r="B1300" s="19"/>
      <c r="C1300" s="19"/>
      <c r="D1300" s="19"/>
      <c r="E1300" s="364"/>
      <c r="F1300" s="388"/>
      <c r="G1300" s="19"/>
      <c r="H1300" s="19"/>
      <c r="I1300" s="19"/>
      <c r="J1300" s="19"/>
      <c r="K1300" s="19"/>
      <c r="L1300" s="385"/>
      <c r="M1300" s="19"/>
    </row>
    <row r="1301" spans="2:13" x14ac:dyDescent="0.25">
      <c r="B1301" s="19"/>
      <c r="C1301" s="19"/>
      <c r="D1301" s="19"/>
      <c r="E1301" s="364"/>
      <c r="F1301" s="388"/>
      <c r="G1301" s="19"/>
      <c r="H1301" s="19"/>
      <c r="I1301" s="19"/>
      <c r="J1301" s="19"/>
      <c r="K1301" s="19"/>
      <c r="L1301" s="385"/>
      <c r="M1301" s="19"/>
    </row>
    <row r="1302" spans="2:13" x14ac:dyDescent="0.25">
      <c r="B1302" s="19"/>
      <c r="C1302" s="19"/>
      <c r="D1302" s="19"/>
      <c r="E1302" s="364"/>
      <c r="F1302" s="388"/>
      <c r="G1302" s="19"/>
      <c r="H1302" s="19"/>
      <c r="I1302" s="19"/>
      <c r="J1302" s="19"/>
      <c r="K1302" s="19"/>
      <c r="L1302" s="385"/>
      <c r="M1302" s="19"/>
    </row>
    <row r="1303" spans="2:13" x14ac:dyDescent="0.25">
      <c r="B1303" s="19"/>
      <c r="C1303" s="19"/>
      <c r="D1303" s="19"/>
      <c r="E1303" s="364"/>
      <c r="F1303" s="388"/>
      <c r="G1303" s="19"/>
      <c r="H1303" s="19"/>
      <c r="I1303" s="19"/>
      <c r="J1303" s="19"/>
      <c r="K1303" s="19"/>
      <c r="L1303" s="385"/>
      <c r="M1303" s="19"/>
    </row>
    <row r="1304" spans="2:13" x14ac:dyDescent="0.25">
      <c r="B1304" s="19"/>
      <c r="C1304" s="19"/>
      <c r="D1304" s="19"/>
      <c r="E1304" s="364"/>
      <c r="F1304" s="388"/>
      <c r="G1304" s="19"/>
      <c r="H1304" s="19"/>
      <c r="I1304" s="19"/>
      <c r="J1304" s="19"/>
      <c r="K1304" s="19"/>
      <c r="L1304" s="385"/>
      <c r="M1304" s="19"/>
    </row>
    <row r="1305" spans="2:13" x14ac:dyDescent="0.25">
      <c r="B1305" s="19"/>
      <c r="C1305" s="19"/>
      <c r="D1305" s="19"/>
      <c r="E1305" s="364"/>
      <c r="F1305" s="388"/>
      <c r="G1305" s="19"/>
      <c r="H1305" s="19"/>
      <c r="I1305" s="19"/>
      <c r="J1305" s="19"/>
      <c r="K1305" s="19"/>
      <c r="L1305" s="385"/>
      <c r="M1305" s="19"/>
    </row>
    <row r="1306" spans="2:13" x14ac:dyDescent="0.25">
      <c r="B1306" s="19"/>
      <c r="C1306" s="19"/>
      <c r="D1306" s="19"/>
      <c r="E1306" s="364"/>
      <c r="F1306" s="388"/>
      <c r="G1306" s="19"/>
      <c r="H1306" s="19"/>
      <c r="I1306" s="19"/>
      <c r="J1306" s="19"/>
      <c r="K1306" s="19"/>
      <c r="L1306" s="385"/>
      <c r="M1306" s="19"/>
    </row>
    <row r="1307" spans="2:13" x14ac:dyDescent="0.25">
      <c r="B1307" s="19"/>
      <c r="C1307" s="19"/>
      <c r="D1307" s="19"/>
      <c r="E1307" s="364"/>
      <c r="F1307" s="388"/>
      <c r="G1307" s="19"/>
      <c r="H1307" s="19"/>
      <c r="I1307" s="19"/>
      <c r="J1307" s="19"/>
      <c r="K1307" s="19"/>
      <c r="L1307" s="385"/>
      <c r="M1307" s="19"/>
    </row>
    <row r="1308" spans="2:13" x14ac:dyDescent="0.25">
      <c r="B1308" s="19"/>
      <c r="C1308" s="19"/>
      <c r="D1308" s="19"/>
      <c r="E1308" s="364"/>
      <c r="F1308" s="388"/>
      <c r="G1308" s="19"/>
      <c r="H1308" s="19"/>
      <c r="I1308" s="19"/>
      <c r="J1308" s="19"/>
      <c r="K1308" s="19"/>
      <c r="L1308" s="385"/>
      <c r="M1308" s="19"/>
    </row>
    <row r="1309" spans="2:13" x14ac:dyDescent="0.25">
      <c r="B1309" s="19"/>
      <c r="C1309" s="19"/>
      <c r="D1309" s="19"/>
      <c r="E1309" s="364"/>
      <c r="F1309" s="388"/>
      <c r="G1309" s="19"/>
      <c r="H1309" s="19"/>
      <c r="I1309" s="19"/>
      <c r="J1309" s="19"/>
      <c r="K1309" s="19"/>
      <c r="L1309" s="385"/>
      <c r="M1309" s="19"/>
    </row>
    <row r="1310" spans="2:13" x14ac:dyDescent="0.25">
      <c r="B1310" s="19"/>
      <c r="C1310" s="19"/>
      <c r="D1310" s="19"/>
      <c r="E1310" s="364"/>
      <c r="F1310" s="388"/>
      <c r="G1310" s="19"/>
      <c r="H1310" s="19"/>
      <c r="I1310" s="19"/>
      <c r="J1310" s="19"/>
      <c r="K1310" s="19"/>
      <c r="L1310" s="385"/>
      <c r="M1310" s="19"/>
    </row>
    <row r="1311" spans="2:13" x14ac:dyDescent="0.25">
      <c r="B1311" s="19"/>
      <c r="C1311" s="19"/>
      <c r="D1311" s="19"/>
      <c r="E1311" s="364"/>
      <c r="F1311" s="388"/>
      <c r="G1311" s="19"/>
      <c r="H1311" s="19"/>
      <c r="I1311" s="19"/>
      <c r="J1311" s="19"/>
      <c r="K1311" s="19"/>
      <c r="L1311" s="385"/>
      <c r="M1311" s="19"/>
    </row>
    <row r="1312" spans="2:13" x14ac:dyDescent="0.25">
      <c r="B1312" s="19"/>
      <c r="C1312" s="19"/>
      <c r="D1312" s="19"/>
      <c r="E1312" s="364"/>
      <c r="F1312" s="388"/>
      <c r="G1312" s="19"/>
      <c r="H1312" s="19"/>
      <c r="I1312" s="19"/>
      <c r="J1312" s="19"/>
      <c r="K1312" s="19"/>
      <c r="L1312" s="385"/>
      <c r="M1312" s="19"/>
    </row>
    <row r="1313" spans="2:13" x14ac:dyDescent="0.25">
      <c r="B1313" s="19"/>
      <c r="C1313" s="19"/>
      <c r="D1313" s="19"/>
      <c r="E1313" s="364"/>
      <c r="F1313" s="388"/>
      <c r="G1313" s="19"/>
      <c r="H1313" s="19"/>
      <c r="I1313" s="19"/>
      <c r="J1313" s="19"/>
      <c r="K1313" s="19"/>
      <c r="L1313" s="385"/>
      <c r="M1313" s="19"/>
    </row>
    <row r="1314" spans="2:13" x14ac:dyDescent="0.25">
      <c r="B1314" s="19"/>
      <c r="C1314" s="19"/>
      <c r="D1314" s="19"/>
      <c r="E1314" s="364"/>
      <c r="F1314" s="388"/>
      <c r="G1314" s="19"/>
      <c r="H1314" s="19"/>
      <c r="I1314" s="19"/>
      <c r="J1314" s="19"/>
      <c r="K1314" s="19"/>
      <c r="L1314" s="385"/>
      <c r="M1314" s="19"/>
    </row>
    <row r="1315" spans="2:13" x14ac:dyDescent="0.25">
      <c r="B1315" s="19"/>
      <c r="C1315" s="19"/>
      <c r="D1315" s="19"/>
      <c r="E1315" s="364"/>
      <c r="F1315" s="388"/>
      <c r="G1315" s="19"/>
      <c r="H1315" s="19"/>
      <c r="I1315" s="19"/>
      <c r="J1315" s="19"/>
      <c r="K1315" s="19"/>
      <c r="L1315" s="385"/>
      <c r="M1315" s="19"/>
    </row>
    <row r="1316" spans="2:13" x14ac:dyDescent="0.25">
      <c r="B1316" s="19"/>
      <c r="C1316" s="19"/>
      <c r="D1316" s="19"/>
      <c r="E1316" s="364"/>
      <c r="F1316" s="388"/>
      <c r="G1316" s="19"/>
      <c r="H1316" s="19"/>
      <c r="I1316" s="19"/>
      <c r="J1316" s="19"/>
      <c r="K1316" s="19"/>
      <c r="L1316" s="385"/>
      <c r="M1316" s="19"/>
    </row>
    <row r="1317" spans="2:13" x14ac:dyDescent="0.25">
      <c r="B1317" s="19"/>
      <c r="C1317" s="19"/>
      <c r="D1317" s="19"/>
      <c r="E1317" s="364"/>
      <c r="F1317" s="388"/>
      <c r="G1317" s="19"/>
      <c r="H1317" s="19"/>
      <c r="I1317" s="19"/>
      <c r="J1317" s="19"/>
      <c r="K1317" s="19"/>
      <c r="L1317" s="385"/>
      <c r="M1317" s="19"/>
    </row>
    <row r="1318" spans="2:13" x14ac:dyDescent="0.25">
      <c r="B1318" s="19"/>
      <c r="C1318" s="19"/>
      <c r="D1318" s="19"/>
      <c r="E1318" s="364"/>
      <c r="F1318" s="388"/>
      <c r="G1318" s="19"/>
      <c r="H1318" s="19"/>
      <c r="I1318" s="19"/>
      <c r="J1318" s="19"/>
      <c r="K1318" s="19"/>
      <c r="L1318" s="385"/>
      <c r="M1318" s="19"/>
    </row>
    <row r="1319" spans="2:13" x14ac:dyDescent="0.25">
      <c r="B1319" s="19"/>
      <c r="C1319" s="19"/>
      <c r="D1319" s="19"/>
      <c r="E1319" s="364"/>
      <c r="F1319" s="388"/>
      <c r="G1319" s="19"/>
      <c r="H1319" s="19"/>
      <c r="I1319" s="19"/>
      <c r="J1319" s="19"/>
      <c r="K1319" s="19"/>
      <c r="L1319" s="385"/>
      <c r="M1319" s="19"/>
    </row>
    <row r="1320" spans="2:13" x14ac:dyDescent="0.25">
      <c r="B1320" s="19"/>
      <c r="C1320" s="19"/>
      <c r="D1320" s="19"/>
      <c r="E1320" s="364"/>
      <c r="F1320" s="388"/>
      <c r="G1320" s="19"/>
      <c r="H1320" s="19"/>
      <c r="I1320" s="19"/>
      <c r="J1320" s="19"/>
      <c r="K1320" s="19"/>
      <c r="L1320" s="385"/>
      <c r="M1320" s="19"/>
    </row>
    <row r="1321" spans="2:13" x14ac:dyDescent="0.25">
      <c r="B1321" s="19"/>
      <c r="C1321" s="19"/>
      <c r="D1321" s="19"/>
      <c r="E1321" s="364"/>
      <c r="F1321" s="388"/>
      <c r="G1321" s="19"/>
      <c r="H1321" s="19"/>
      <c r="I1321" s="19"/>
      <c r="J1321" s="19"/>
      <c r="K1321" s="19"/>
      <c r="L1321" s="385"/>
      <c r="M1321" s="19"/>
    </row>
    <row r="1322" spans="2:13" x14ac:dyDescent="0.25">
      <c r="B1322" s="19"/>
      <c r="C1322" s="19"/>
      <c r="D1322" s="19"/>
      <c r="E1322" s="364"/>
      <c r="F1322" s="388"/>
      <c r="G1322" s="19"/>
      <c r="H1322" s="19"/>
      <c r="I1322" s="19"/>
      <c r="J1322" s="19"/>
      <c r="K1322" s="19"/>
      <c r="L1322" s="385"/>
      <c r="M1322" s="19"/>
    </row>
    <row r="1323" spans="2:13" x14ac:dyDescent="0.25">
      <c r="B1323" s="19"/>
      <c r="C1323" s="19"/>
      <c r="D1323" s="19"/>
      <c r="E1323" s="364"/>
      <c r="F1323" s="388"/>
      <c r="G1323" s="19"/>
      <c r="H1323" s="19"/>
      <c r="I1323" s="19"/>
      <c r="J1323" s="19"/>
      <c r="K1323" s="19"/>
      <c r="L1323" s="385"/>
      <c r="M1323" s="19"/>
    </row>
    <row r="1324" spans="2:13" x14ac:dyDescent="0.25">
      <c r="B1324" s="19"/>
      <c r="C1324" s="19"/>
      <c r="D1324" s="19"/>
      <c r="E1324" s="364"/>
      <c r="F1324" s="388"/>
      <c r="G1324" s="19"/>
      <c r="H1324" s="19"/>
      <c r="I1324" s="19"/>
      <c r="J1324" s="19"/>
      <c r="K1324" s="19"/>
      <c r="L1324" s="385"/>
      <c r="M1324" s="19"/>
    </row>
    <row r="1325" spans="2:13" x14ac:dyDescent="0.25">
      <c r="B1325" s="19"/>
      <c r="C1325" s="19"/>
      <c r="D1325" s="19"/>
      <c r="E1325" s="364"/>
      <c r="F1325" s="388"/>
      <c r="G1325" s="19"/>
      <c r="H1325" s="19"/>
      <c r="I1325" s="19"/>
      <c r="J1325" s="19"/>
      <c r="K1325" s="19"/>
      <c r="L1325" s="385"/>
      <c r="M1325" s="19"/>
    </row>
    <row r="1326" spans="2:13" x14ac:dyDescent="0.25">
      <c r="B1326" s="19"/>
      <c r="C1326" s="19"/>
      <c r="D1326" s="19"/>
      <c r="E1326" s="364"/>
      <c r="F1326" s="388"/>
      <c r="G1326" s="19"/>
      <c r="H1326" s="19"/>
      <c r="I1326" s="19"/>
      <c r="J1326" s="19"/>
      <c r="K1326" s="19"/>
      <c r="L1326" s="385"/>
      <c r="M1326" s="19"/>
    </row>
    <row r="1327" spans="2:13" x14ac:dyDescent="0.25">
      <c r="B1327" s="19"/>
      <c r="C1327" s="19"/>
      <c r="D1327" s="19"/>
      <c r="E1327" s="364"/>
      <c r="F1327" s="388"/>
      <c r="G1327" s="19"/>
      <c r="H1327" s="19"/>
      <c r="I1327" s="19"/>
      <c r="J1327" s="19"/>
      <c r="K1327" s="19"/>
      <c r="L1327" s="385"/>
      <c r="M1327" s="19"/>
    </row>
    <row r="1328" spans="2:13" x14ac:dyDescent="0.25">
      <c r="B1328" s="19"/>
      <c r="C1328" s="19"/>
      <c r="D1328" s="19"/>
      <c r="E1328" s="364"/>
      <c r="F1328" s="388"/>
      <c r="G1328" s="19"/>
      <c r="H1328" s="19"/>
      <c r="I1328" s="19"/>
      <c r="J1328" s="19"/>
      <c r="K1328" s="19"/>
      <c r="L1328" s="385"/>
      <c r="M1328" s="19"/>
    </row>
    <row r="1329" spans="2:13" x14ac:dyDescent="0.25">
      <c r="B1329" s="19"/>
      <c r="C1329" s="19"/>
      <c r="D1329" s="19"/>
      <c r="E1329" s="364"/>
      <c r="F1329" s="388"/>
      <c r="G1329" s="19"/>
      <c r="H1329" s="19"/>
      <c r="I1329" s="19"/>
      <c r="J1329" s="19"/>
      <c r="K1329" s="19"/>
      <c r="L1329" s="385"/>
      <c r="M1329" s="19"/>
    </row>
    <row r="1330" spans="2:13" x14ac:dyDescent="0.25">
      <c r="B1330" s="19"/>
      <c r="C1330" s="19"/>
      <c r="D1330" s="19"/>
      <c r="E1330" s="364"/>
      <c r="F1330" s="388"/>
      <c r="G1330" s="19"/>
      <c r="H1330" s="19"/>
      <c r="I1330" s="19"/>
      <c r="J1330" s="19"/>
      <c r="K1330" s="19"/>
      <c r="L1330" s="385"/>
      <c r="M1330" s="19"/>
    </row>
    <row r="1331" spans="2:13" x14ac:dyDescent="0.25">
      <c r="B1331" s="19"/>
      <c r="C1331" s="19"/>
      <c r="D1331" s="19"/>
      <c r="E1331" s="364"/>
      <c r="F1331" s="388"/>
      <c r="G1331" s="19"/>
      <c r="H1331" s="19"/>
      <c r="I1331" s="19"/>
      <c r="J1331" s="19"/>
      <c r="K1331" s="19"/>
      <c r="L1331" s="385"/>
      <c r="M1331" s="19"/>
    </row>
    <row r="1332" spans="2:13" x14ac:dyDescent="0.25">
      <c r="B1332" s="19"/>
      <c r="C1332" s="19"/>
      <c r="D1332" s="19"/>
      <c r="E1332" s="364"/>
      <c r="F1332" s="388"/>
      <c r="G1332" s="19"/>
      <c r="H1332" s="19"/>
      <c r="I1332" s="19"/>
      <c r="J1332" s="19"/>
      <c r="K1332" s="19"/>
      <c r="L1332" s="385"/>
      <c r="M1332" s="19"/>
    </row>
    <row r="1333" spans="2:13" x14ac:dyDescent="0.25">
      <c r="B1333" s="19"/>
      <c r="C1333" s="19"/>
      <c r="D1333" s="385"/>
      <c r="E1333" s="364"/>
      <c r="F1333" s="388"/>
      <c r="G1333" s="19"/>
      <c r="H1333" s="19"/>
      <c r="I1333" s="19"/>
      <c r="J1333" s="19"/>
      <c r="K1333" s="19"/>
      <c r="L1333" s="385"/>
      <c r="M1333" s="19"/>
    </row>
  </sheetData>
  <mergeCells count="8">
    <mergeCell ref="B5:F5"/>
    <mergeCell ref="B177:G177"/>
    <mergeCell ref="I77:M78"/>
    <mergeCell ref="H26:K26"/>
    <mergeCell ref="H27:K27"/>
    <mergeCell ref="H28:K28"/>
    <mergeCell ref="H29:K29"/>
    <mergeCell ref="B6:F6"/>
  </mergeCells>
  <hyperlinks>
    <hyperlink ref="C11" r:id="rId1" display="https://northwesternenergy.com/docs/default-source/default-document-library/billing-and-payment/rates-and-tariffs/montana/rates/edss-1" xr:uid="{00000000-0004-0000-0000-000000000000}"/>
    <hyperlink ref="C13" r:id="rId2" display="https://northwesternenergy.com/docs/default-source/default-document-library/billing-and-payment/rates-and-tariffs/montana/rates/edss-1" xr:uid="{00000000-0004-0000-0000-000001000000}"/>
    <hyperlink ref="C12" r:id="rId3" display="https://northwesternenergy.com/docs/default-source/default-document-library/billing-and-payment/rates-and-tariffs/montana/rates/edss-1" xr:uid="{00000000-0004-0000-0000-000002000000}"/>
    <hyperlink ref="C14" r:id="rId4" display="https://northwesternenergy.com/docs/default-source/default-document-library/billing-and-payment/rates-and-tariffs/montana/rates/ctc-qf-1" xr:uid="{00000000-0004-0000-0000-000003000000}"/>
    <hyperlink ref="C15" r:id="rId5" display="https://northwesternenergy.com/docs/default-source/default-document-library/billing-and-payment/rates-and-tariffs/montana/rates/edss-1" xr:uid="{00000000-0004-0000-0000-000004000000}"/>
    <hyperlink ref="C16" r:id="rId6" display="https://northwesternenergy.com/docs/default-source/default-document-library/billing-and-payment/rates-and-tariffs/montana/rates/reds-1" xr:uid="{00000000-0004-0000-0000-000005000000}"/>
    <hyperlink ref="C17" r:id="rId7" display="https://northwesternenergy.com/docs/default-source/default-document-library/billing-and-payment/rates-and-tariffs/montana/rates/reds-1" xr:uid="{00000000-0004-0000-0000-000006000000}"/>
    <hyperlink ref="C18" r:id="rId8" display="https://northwesternenergy.com/docs/default-source/default-document-library/billing-and-payment/rates-and-tariffs/montana/rates/edss-1" xr:uid="{00000000-0004-0000-0000-000007000000}"/>
    <hyperlink ref="C19" r:id="rId9" display="https://northwesternenergy.com/docs/default-source/default-document-library/billing-and-payment/rates-and-tariffs/montana/rates/reds-1" xr:uid="{00000000-0004-0000-0000-000008000000}"/>
    <hyperlink ref="C20" r:id="rId10" display="https://northwesternenergy.com/docs/default-source/default-document-library/billing-and-payment/rates-and-tariffs/montana/rates/e-usbc-1" xr:uid="{00000000-0004-0000-0000-000009000000}"/>
    <hyperlink ref="C29" r:id="rId11" display="https://northwesternenergy.com/docs/default-source/default-document-library/billing-and-payment/rates-and-tariffs/montana/rates/edss-1" xr:uid="{00000000-0004-0000-0000-00000A000000}"/>
    <hyperlink ref="C28" r:id="rId12" display="https://northwesternenergy.com/docs/default-source/default-document-library/billing-and-payment/rates-and-tariffs/montana/rates/gseds-1" xr:uid="{00000000-0004-0000-0000-00000B000000}"/>
    <hyperlink ref="C10" r:id="rId13" display="https://northwesternenergy.com/docs/default-source/default-document-library/billing-and-payment/rates-and-tariffs/montana/rates/reds-1" xr:uid="{00000000-0004-0000-0000-00000C000000}"/>
    <hyperlink ref="C30" r:id="rId14" display="https://northwesternenergy.com/docs/default-source/default-document-library/billing-and-payment/rates-and-tariffs/montana/rates/edss-1" xr:uid="{00000000-0004-0000-0000-00000D000000}"/>
    <hyperlink ref="C31" r:id="rId15" display="https://northwesternenergy.com/docs/default-source/default-document-library/billing-and-payment/rates-and-tariffs/montana/rates/edss-1" xr:uid="{00000000-0004-0000-0000-00000E000000}"/>
    <hyperlink ref="C32" r:id="rId16" display="https://northwesternenergy.com/docs/default-source/default-document-library/billing-and-payment/rates-and-tariffs/montana/rates/ctc-qf-1" xr:uid="{00000000-0004-0000-0000-00000F000000}"/>
    <hyperlink ref="C33" r:id="rId17" display="https://northwesternenergy.com/docs/default-source/default-document-library/billing-and-payment/rates-and-tariffs/montana/rates/edss-1" xr:uid="{00000000-0004-0000-0000-000010000000}"/>
    <hyperlink ref="C37" r:id="rId18" display="https://northwesternenergy.com/docs/default-source/default-document-library/billing-and-payment/rates-and-tariffs/montana/rates/e-usbc-1" xr:uid="{00000000-0004-0000-0000-000011000000}"/>
    <hyperlink ref="C36" r:id="rId19" display="https://northwesternenergy.com/docs/default-source/default-document-library/billing-and-payment/rates-and-tariffs/montana/rates/gseds-1" xr:uid="{00000000-0004-0000-0000-000012000000}"/>
    <hyperlink ref="C34" r:id="rId20" display="https://northwesternenergy.com/docs/default-source/default-document-library/billing-and-payment/rates-and-tariffs/montana/rates/gseds-1" xr:uid="{00000000-0004-0000-0000-000013000000}"/>
    <hyperlink ref="C35" r:id="rId21" display="https://northwesternenergy.com/docs/default-source/default-document-library/billing-and-payment/rates-and-tariffs/montana/rates/edss-1" xr:uid="{00000000-0004-0000-0000-000014000000}"/>
    <hyperlink ref="C45" r:id="rId22" display="https://northwesternenergy.com/docs/default-source/default-document-library/billing-and-payment/rates-and-tariffs/montana/rates/gseds-1" xr:uid="{00000000-0004-0000-0000-000015000000}"/>
    <hyperlink ref="C46" r:id="rId23" display="https://northwesternenergy.com/docs/default-source/default-document-library/billing-and-payment/rates-and-tariffs/montana/rates/edss-1" xr:uid="{00000000-0004-0000-0000-000016000000}"/>
    <hyperlink ref="C48" r:id="rId24" display="https://northwesternenergy.com/docs/default-source/default-document-library/billing-and-payment/rates-and-tariffs/montana/rates/edss-1" xr:uid="{00000000-0004-0000-0000-000017000000}"/>
    <hyperlink ref="C47" r:id="rId25" display="https://northwesternenergy.com/docs/default-source/default-document-library/billing-and-payment/rates-and-tariffs/montana/rates/edss-1" xr:uid="{00000000-0004-0000-0000-000018000000}"/>
    <hyperlink ref="C49" r:id="rId26" display="https://northwesternenergy.com/docs/default-source/default-document-library/billing-and-payment/rates-and-tariffs/montana/rates/ctc-qf-1" xr:uid="{00000000-0004-0000-0000-000019000000}"/>
    <hyperlink ref="C50" r:id="rId27" display="https://northwesternenergy.com/docs/default-source/default-document-library/billing-and-payment/rates-and-tariffs/montana/rates/gseds-1" xr:uid="{00000000-0004-0000-0000-00001A000000}"/>
    <hyperlink ref="C51" r:id="rId28" display="https://northwesternenergy.com/docs/default-source/default-document-library/billing-and-payment/rates-and-tariffs/montana/rates/gseds-1" xr:uid="{00000000-0004-0000-0000-00001B000000}"/>
    <hyperlink ref="C52" r:id="rId29" display="https://northwesternenergy.com/docs/default-source/default-document-library/billing-and-payment/rates-and-tariffs/montana/rates/e-usbc-1" xr:uid="{00000000-0004-0000-0000-00001C000000}"/>
    <hyperlink ref="C53" r:id="rId30" display="https://northwesternenergy.com/docs/default-source/default-document-library/billing-and-payment/rates-and-tariffs/montana/rates/edss-1" xr:uid="{00000000-0004-0000-0000-00001D000000}"/>
    <hyperlink ref="C55" r:id="rId31" display="https://northwesternenergy.com/docs/default-source/default-document-library/billing-and-payment/rates-and-tariffs/montana/rates/edss-1" xr:uid="{00000000-0004-0000-0000-00001E000000}"/>
    <hyperlink ref="C54" r:id="rId32" display="https://northwesternenergy.com/docs/default-source/default-document-library/billing-and-payment/rates-and-tariffs/montana/rates/gseds-1" xr:uid="{00000000-0004-0000-0000-00001F000000}"/>
    <hyperlink ref="C56" r:id="rId33" display="https://northwesternenergy.com/docs/default-source/default-document-library/billing-and-payment/rates-and-tariffs/montana/rates/gseds-1" xr:uid="{00000000-0004-0000-0000-000020000000}"/>
    <hyperlink ref="C65" r:id="rId34" display="https://northwesternenergy.com/docs/default-source/default-document-library/billing-and-payment/rates-and-tariffs/montana/rates/gseds-1" xr:uid="{00000000-0004-0000-0000-000021000000}"/>
    <hyperlink ref="C74" r:id="rId35" display="https://northwesternenergy.com/docs/default-source/default-document-library/billing-and-payment/rates-and-tariffs/montana/rates/gseds-1" xr:uid="{00000000-0004-0000-0000-000022000000}"/>
    <hyperlink ref="C76" r:id="rId36" display="https://northwesternenergy.com/docs/default-source/default-document-library/billing-and-payment/rates-and-tariffs/montana/rates/gseds-1" xr:uid="{00000000-0004-0000-0000-000023000000}"/>
    <hyperlink ref="C75" r:id="rId37" display="https://northwesternenergy.com/docs/default-source/default-document-library/billing-and-payment/rates-and-tariffs/montana/rates/edss-1" xr:uid="{00000000-0004-0000-0000-000024000000}"/>
    <hyperlink ref="C73" r:id="rId38" display="https://northwesternenergy.com/docs/default-source/default-document-library/billing-and-payment/rates-and-tariffs/montana/rates/edss-1" xr:uid="{00000000-0004-0000-0000-000025000000}"/>
    <hyperlink ref="C72" r:id="rId39" display="https://northwesternenergy.com/docs/default-source/default-document-library/billing-and-payment/rates-and-tariffs/montana/rates/e-usbc-1" xr:uid="{00000000-0004-0000-0000-000026000000}"/>
    <hyperlink ref="C66" r:id="rId40" display="https://northwesternenergy.com/docs/default-source/default-document-library/billing-and-payment/rates-and-tariffs/montana/rates/edss-1" xr:uid="{00000000-0004-0000-0000-000027000000}"/>
    <hyperlink ref="C67" r:id="rId41" display="https://northwesternenergy.com/docs/default-source/default-document-library/billing-and-payment/rates-and-tariffs/montana/rates/edss-1" xr:uid="{00000000-0004-0000-0000-000028000000}"/>
    <hyperlink ref="C69" r:id="rId42" display="https://northwesternenergy.com/docs/default-source/default-document-library/billing-and-payment/rates-and-tariffs/montana/rates/ctc-qf-1" xr:uid="{00000000-0004-0000-0000-000029000000}"/>
    <hyperlink ref="C68" r:id="rId43" display="https://northwesternenergy.com/docs/default-source/default-document-library/billing-and-payment/rates-and-tariffs/montana/rates/edss-1" xr:uid="{00000000-0004-0000-0000-00002A000000}"/>
    <hyperlink ref="C70" r:id="rId44" display="https://northwesternenergy.com/docs/default-source/default-document-library/billing-and-payment/rates-and-tariffs/montana/rates/gseds-1" xr:uid="{00000000-0004-0000-0000-00002B000000}"/>
    <hyperlink ref="C71" r:id="rId45" display="https://northwesternenergy.com/docs/default-source/default-document-library/billing-and-payment/rates-and-tariffs/montana/rates/gseds-1" xr:uid="{00000000-0004-0000-0000-00002C000000}"/>
    <hyperlink ref="J65" r:id="rId46" display="https://northwesternenergy.com/docs/default-source/default-document-library/billing-and-payment/rates-and-tariffs/montana/rates/gseds-1" xr:uid="{00000000-0004-0000-0000-00002D000000}"/>
    <hyperlink ref="J66" r:id="rId47" display="https://northwesternenergy.com/docs/default-source/default-document-library/billing-and-payment/rates-and-tariffs/montana/rates/edss-1" xr:uid="{00000000-0004-0000-0000-00002E000000}"/>
    <hyperlink ref="J67" r:id="rId48" display="https://northwesternenergy.com/docs/default-source/default-document-library/billing-and-payment/rates-and-tariffs/montana/rates/edss-1" xr:uid="{00000000-0004-0000-0000-00002F000000}"/>
    <hyperlink ref="J68" r:id="rId49" display="https://northwesternenergy.com/docs/default-source/default-document-library/billing-and-payment/rates-and-tariffs/montana/rates/edss-1" xr:uid="{00000000-0004-0000-0000-000030000000}"/>
    <hyperlink ref="J69" r:id="rId50" display="https://northwesternenergy.com/docs/default-source/default-document-library/billing-and-payment/rates-and-tariffs/montana/rates/ctc-qf-1" xr:uid="{00000000-0004-0000-0000-000031000000}"/>
    <hyperlink ref="C89" r:id="rId51" display="https://northwesternenergy.com/docs/default-source/default-document-library/billing-and-payment/rates-and-tariffs/montana/rates/ctc-qf-1" xr:uid="{00000000-0004-0000-0000-000032000000}"/>
    <hyperlink ref="C110" r:id="rId52" display="https://northwesternenergy.com/docs/default-source/default-document-library/billing-and-payment/rates-and-tariffs/montana/rates/ctc-qf-1" xr:uid="{00000000-0004-0000-0000-000033000000}"/>
    <hyperlink ref="C130" r:id="rId53" display="https://northwesternenergy.com/docs/default-source/default-document-library/billing-and-payment/rates-and-tariffs/montana/rates/ctc-qf-1" xr:uid="{00000000-0004-0000-0000-000034000000}"/>
    <hyperlink ref="C170" r:id="rId54" display="https://northwesternenergy.com/docs/default-source/default-document-library/billing-and-payment/rates-and-tariffs/montana/rates/ctc-qf-1" xr:uid="{00000000-0004-0000-0000-000035000000}"/>
    <hyperlink ref="C171" r:id="rId55" display="https://northwesternenergy.com/docs/default-source/default-document-library/billing-and-payment/rates-and-tariffs/montana/rates/e-usbc-1" xr:uid="{00000000-0004-0000-0000-000036000000}"/>
    <hyperlink ref="C153" r:id="rId56" display="https://northwesternenergy.com/docs/default-source/default-document-library/billing-and-payment/rates-and-tariffs/montana/rates/e-usbc-1" xr:uid="{00000000-0004-0000-0000-000037000000}"/>
    <hyperlink ref="C136" r:id="rId57" display="https://northwesternenergy.com/docs/default-source/default-document-library/billing-and-payment/rates-and-tariffs/montana/rates/e-usbc-1" xr:uid="{00000000-0004-0000-0000-000038000000}"/>
    <hyperlink ref="C111" r:id="rId58" display="https://northwesternenergy.com/docs/default-source/default-document-library/billing-and-payment/rates-and-tariffs/montana/rates/e-usbc-1" xr:uid="{00000000-0004-0000-0000-000039000000}"/>
    <hyperlink ref="C90" r:id="rId59" display="https://northwesternenergy.com/docs/default-source/default-document-library/billing-and-payment/rates-and-tariffs/montana/rates/e-usbc-1" xr:uid="{00000000-0004-0000-0000-00003A000000}"/>
    <hyperlink ref="J70" r:id="rId60" display="https://northwesternenergy.com/docs/default-source/default-document-library/billing-and-payment/rates-and-tariffs/montana/rates/edss-1" xr:uid="{00000000-0004-0000-0000-00003B000000}"/>
    <hyperlink ref="J71" r:id="rId61" display="https://northwesternenergy.com/docs/default-source/default-document-library/billing-and-payment/rates-and-tariffs/montana/rates/gseds-1" xr:uid="{00000000-0004-0000-0000-00003C000000}"/>
    <hyperlink ref="J72" r:id="rId62" display="https://northwesternenergy.com/docs/default-source/default-document-library/billing-and-payment/rates-and-tariffs/montana/rates/edss-1" xr:uid="{00000000-0004-0000-0000-00003D000000}"/>
    <hyperlink ref="J73" r:id="rId63" display="https://northwesternenergy.com/docs/default-source/default-document-library/billing-and-payment/rates-and-tariffs/montana/rates/gseds-1" xr:uid="{00000000-0004-0000-0000-00003E000000}"/>
    <hyperlink ref="J74" r:id="rId64" display="https://northwesternenergy.com/docs/default-source/default-document-library/billing-and-payment/rates-and-tariffs/montana/rates/e-usbc-1" xr:uid="{00000000-0004-0000-0000-00003F000000}"/>
    <hyperlink ref="C85" r:id="rId65" display="https://northwesternenergy.com/docs/default-source/default-document-library/billing-and-payment/rates-and-tariffs/montana/rates/gseds-2" xr:uid="{00000000-0004-0000-0000-000040000000}"/>
    <hyperlink ref="C86" r:id="rId66" display="https://northwesternenergy.com/docs/default-source/default-document-library/billing-and-payment/rates-and-tariffs/montana/rates/edss-1" xr:uid="{00000000-0004-0000-0000-000041000000}"/>
    <hyperlink ref="C87" r:id="rId67" display="https://northwesternenergy.com/docs/default-source/default-document-library/billing-and-payment/rates-and-tariffs/montana/rates/edss-1" xr:uid="{00000000-0004-0000-0000-000042000000}"/>
    <hyperlink ref="C88" r:id="rId68" display="https://northwesternenergy.com/docs/default-source/default-document-library/billing-and-payment/rates-and-tariffs/montana/rates/edss-1" xr:uid="{00000000-0004-0000-0000-000043000000}"/>
    <hyperlink ref="C91" r:id="rId69" display="https://northwesternenergy.com/docs/default-source/default-document-library/billing-and-payment/rates-and-tariffs/montana/rates/edss-1" xr:uid="{00000000-0004-0000-0000-000044000000}"/>
    <hyperlink ref="C93" r:id="rId70" display="https://northwesternenergy.com/docs/default-source/default-document-library/billing-and-payment/rates-and-tariffs/montana/rates/gseds-2" xr:uid="{00000000-0004-0000-0000-000045000000}"/>
    <hyperlink ref="C92" r:id="rId71" display="https://northwesternenergy.com/docs/default-source/default-document-library/billing-and-payment/rates-and-tariffs/montana/rates/gseds-2" xr:uid="{00000000-0004-0000-0000-000046000000}"/>
    <hyperlink ref="C96" r:id="rId72" display="https://northwesternenergy.com/docs/default-source/default-document-library/billing-and-payment/rates-and-tariffs/montana/rates/gseds-2" xr:uid="{00000000-0004-0000-0000-000047000000}"/>
    <hyperlink ref="C94" r:id="rId73" display="https://northwesternenergy.com/docs/default-source/default-document-library/billing-and-payment/rates-and-tariffs/montana/rates/gseds-2" xr:uid="{00000000-0004-0000-0000-000048000000}"/>
    <hyperlink ref="C95" r:id="rId74" display="https://northwesternenergy.com/docs/default-source/default-document-library/billing-and-payment/rates-and-tariffs/montana/rates/edss-1" xr:uid="{00000000-0004-0000-0000-000049000000}"/>
    <hyperlink ref="C106" r:id="rId75" display="https://northwesternenergy.com/docs/default-source/default-document-library/billing-and-payment/rates-and-tariffs/montana/rates/gseds-2" xr:uid="{00000000-0004-0000-0000-00004A000000}"/>
    <hyperlink ref="C107" r:id="rId76" display="https://northwesternenergy.com/docs/default-source/default-document-library/billing-and-payment/rates-and-tariffs/montana/rates/edss-1" xr:uid="{00000000-0004-0000-0000-00004B000000}"/>
    <hyperlink ref="C108" r:id="rId77" display="https://northwesternenergy.com/docs/default-source/default-document-library/billing-and-payment/rates-and-tariffs/montana/rates/edss-1" xr:uid="{00000000-0004-0000-0000-00004C000000}"/>
    <hyperlink ref="C109" r:id="rId78" display="https://northwesternenergy.com/docs/default-source/default-document-library/billing-and-payment/rates-and-tariffs/montana/rates/edss-1" xr:uid="{00000000-0004-0000-0000-00004D000000}"/>
    <hyperlink ref="C112" r:id="rId79" display="https://northwesternenergy.com/docs/default-source/default-document-library/billing-and-payment/rates-and-tariffs/montana/rates/edss-1" xr:uid="{00000000-0004-0000-0000-00004E000000}"/>
    <hyperlink ref="C113" r:id="rId80" display="https://northwesternenergy.com/docs/default-source/default-document-library/billing-and-payment/rates-and-tariffs/montana/rates/gseds-2" xr:uid="{00000000-0004-0000-0000-00004F000000}"/>
    <hyperlink ref="C114" r:id="rId81" display="https://northwesternenergy.com/docs/default-source/default-document-library/billing-and-payment/rates-and-tariffs/montana/rates/edss-1" xr:uid="{00000000-0004-0000-0000-000050000000}"/>
    <hyperlink ref="C115" r:id="rId82" display="https://northwesternenergy.com/docs/default-source/default-document-library/billing-and-payment/rates-and-tariffs/montana/rates/gseds-2" xr:uid="{00000000-0004-0000-0000-000051000000}"/>
    <hyperlink ref="C127" r:id="rId83" display="https://northwesternenergy.com/docs/default-source/default-document-library/billing-and-payment/rates-and-tariffs/montana/rates/edss-1" xr:uid="{00000000-0004-0000-0000-000052000000}"/>
    <hyperlink ref="C128" r:id="rId84" display="https://northwesternenergy.com/docs/default-source/default-document-library/billing-and-payment/rates-and-tariffs/montana/rates/edss-1" xr:uid="{00000000-0004-0000-0000-000053000000}"/>
    <hyperlink ref="C126" r:id="rId85" display="https://northwesternenergy.com/docs/default-source/default-document-library/billing-and-payment/rates-and-tariffs/montana/rates/iseds-1" xr:uid="{00000000-0004-0000-0000-000054000000}"/>
    <hyperlink ref="C129" r:id="rId86" display="https://northwesternenergy.com/docs/default-source/default-document-library/billing-and-payment/rates-and-tariffs/montana/rates/edss-1" xr:uid="{00000000-0004-0000-0000-000055000000}"/>
    <hyperlink ref="C131" r:id="rId87" display="https://northwesternenergy.com/docs/default-source/default-document-library/billing-and-payment/rates-and-tariffs/montana/rates/edss-1" xr:uid="{00000000-0004-0000-0000-000056000000}"/>
    <hyperlink ref="C132" r:id="rId88" display="https://northwesternenergy.com/docs/default-source/default-document-library/billing-and-payment/rates-and-tariffs/montana/rates/iseds-1" xr:uid="{00000000-0004-0000-0000-000057000000}"/>
    <hyperlink ref="C133" r:id="rId89" display="https://northwesternenergy.com/docs/default-source/default-document-library/billing-and-payment/rates-and-tariffs/montana/rates/iseds-1" xr:uid="{00000000-0004-0000-0000-000058000000}"/>
    <hyperlink ref="C134" r:id="rId90" display="https://northwesternenergy.com/docs/default-source/default-document-library/billing-and-payment/rates-and-tariffs/montana/rates/edss-1" xr:uid="{00000000-0004-0000-0000-000059000000}"/>
    <hyperlink ref="C135" r:id="rId91" display="https://northwesternenergy.com/docs/default-source/default-document-library/billing-and-payment/rates-and-tariffs/montana/rates/iseds-1" xr:uid="{00000000-0004-0000-0000-00005A000000}"/>
    <hyperlink ref="C146" r:id="rId92" display="https://northwesternenergy.com/docs/default-source/default-document-library/billing-and-payment/rates-and-tariffs/montana/rates/edss-1" xr:uid="{00000000-0004-0000-0000-00005B000000}"/>
    <hyperlink ref="C147" r:id="rId93" display="https://northwesternenergy.com/docs/default-source/default-document-library/billing-and-payment/rates-and-tariffs/montana/rates/edss-1" xr:uid="{00000000-0004-0000-0000-00005C000000}"/>
    <hyperlink ref="C145" r:id="rId94" display="https://northwesternenergy.com/docs/default-source/default-document-library/billing-and-payment/rates-and-tariffs/montana/rates/iseds-1" xr:uid="{00000000-0004-0000-0000-00005D000000}"/>
    <hyperlink ref="C149" r:id="rId95" display="https://northwesternenergy.com/docs/default-source/default-document-library/billing-and-payment/rates-and-tariffs/montana/rates/ctc-qf-1" xr:uid="{00000000-0004-0000-0000-00005E000000}"/>
    <hyperlink ref="C148" r:id="rId96" display="https://northwesternenergy.com/docs/default-source/default-document-library/billing-and-payment/rates-and-tariffs/montana/rates/edss-1" xr:uid="{00000000-0004-0000-0000-00005F000000}"/>
    <hyperlink ref="C150" r:id="rId97" display="https://northwesternenergy.com/docs/default-source/default-document-library/billing-and-payment/rates-and-tariffs/montana/rates/iseds-1" xr:uid="{00000000-0004-0000-0000-000060000000}"/>
    <hyperlink ref="C151" r:id="rId98" display="https://northwesternenergy.com/docs/default-source/default-document-library/billing-and-payment/rates-and-tariffs/montana/rates/iseds-1" xr:uid="{00000000-0004-0000-0000-000061000000}"/>
    <hyperlink ref="C152" r:id="rId99" display="https://northwesternenergy.com/docs/default-source/default-document-library/billing-and-payment/rates-and-tariffs/montana/rates/iseds-1" xr:uid="{00000000-0004-0000-0000-000062000000}"/>
    <hyperlink ref="C154" r:id="rId100" display="https://northwesternenergy.com/docs/default-source/default-document-library/billing-and-payment/rates-and-tariffs/montana/rates/iseds-1" xr:uid="{00000000-0004-0000-0000-000063000000}"/>
    <hyperlink ref="C157" r:id="rId101" display="https://northwesternenergy.com/docs/default-source/default-document-library/billing-and-payment/rates-and-tariffs/montana/rates/iseds-1" xr:uid="{00000000-0004-0000-0000-000064000000}"/>
    <hyperlink ref="C156" r:id="rId102" display="https://northwesternenergy.com/docs/default-source/default-document-library/billing-and-payment/rates-and-tariffs/montana/rates/edss-1" xr:uid="{00000000-0004-0000-0000-000065000000}"/>
    <hyperlink ref="C163" r:id="rId103" display="https://northwesternenergy.com/docs/default-source/default-document-library/billing-and-payment/rates-and-tariffs/montana/rates/edss-1" xr:uid="{00000000-0004-0000-0000-000066000000}"/>
    <hyperlink ref="C164" r:id="rId104" display="https://northwesternenergy.com/docs/default-source/default-document-library/billing-and-payment/rates-and-tariffs/montana/rates/edss-1" xr:uid="{00000000-0004-0000-0000-000067000000}"/>
    <hyperlink ref="C165" r:id="rId105" display="https://northwesternenergy.com/docs/default-source/default-document-library/billing-and-payment/rates-and-tariffs/montana/rates/edss-1" xr:uid="{00000000-0004-0000-0000-000068000000}"/>
    <hyperlink ref="C168" r:id="rId106" display="https://northwesternenergy.com/docs/default-source/default-document-library/billing-and-payment/rates-and-tariffs/montana/rates/edss-1" xr:uid="{00000000-0004-0000-0000-000069000000}"/>
    <hyperlink ref="C166" r:id="rId107" display="https://northwesternenergy.com/docs/default-source/default-document-library/billing-and-payment/rates-and-tariffs/montana/rates/edss-1" xr:uid="{00000000-0004-0000-0000-00006A000000}"/>
    <hyperlink ref="C167" r:id="rId108" display="https://northwesternenergy.com/docs/default-source/default-document-library/billing-and-payment/rates-and-tariffs/montana/rates/elds-1" xr:uid="{00000000-0004-0000-0000-00006B000000}"/>
    <hyperlink ref="C169" r:id="rId109" display="https://northwesternenergy.com/docs/default-source/default-document-library/billing-and-payment/rates-and-tariffs/montana/rates/elds-1" xr:uid="{00000000-0004-0000-0000-00006C000000}"/>
    <hyperlink ref="C182" r:id="rId110" display="http://www.northwesternenergy.com/docs/default-source/documents/mt_rates/Gas/D-RG-1" xr:uid="{00000000-0004-0000-0000-00006D000000}"/>
    <hyperlink ref="C183" r:id="rId111" display="http://www.northwesternenergy.com/docs/default-source/documents/mt_rates/Gas/D-RG-1" xr:uid="{00000000-0004-0000-0000-00006E000000}"/>
    <hyperlink ref="C184" r:id="rId112" display="http://www.northwesternenergy.com/docs/default-source/documents/mt_rates/Gas/D-RG-1" xr:uid="{00000000-0004-0000-0000-00006F000000}"/>
    <hyperlink ref="C185" r:id="rId113" display="http://www.northwesternenergy.com/docs/default-source/documents/mt_rates/Gas/D-RG-1" xr:uid="{00000000-0004-0000-0000-000070000000}"/>
    <hyperlink ref="C186" r:id="rId114" display="http://www.northwesternenergy.com/docs/default-source/documents/mt_rates/Gas/D-RG-1" xr:uid="{00000000-0004-0000-0000-000071000000}"/>
    <hyperlink ref="C187" r:id="rId115" display="http://www.northwesternenergy.com/docs/default-source/documents/mt_rates/Gas/D-RG-1" xr:uid="{00000000-0004-0000-0000-000072000000}"/>
    <hyperlink ref="C188" r:id="rId116" display="http://www.northwesternenergy.com/docs/default-source/documents/mt_rates/Gas/D-RG-1" xr:uid="{00000000-0004-0000-0000-000073000000}"/>
    <hyperlink ref="C189" r:id="rId117" display="http://www.northwesternenergy.com/docs/default-source/documents/mt_rates/Gas/D-RG-1" xr:uid="{00000000-0004-0000-0000-000074000000}"/>
    <hyperlink ref="C190" r:id="rId118" display="http://www.northwesternenergy.com/docs/default-source/documents/mt_rates/Gas/USBC-1" xr:uid="{00000000-0004-0000-0000-000075000000}"/>
    <hyperlink ref="C198" r:id="rId119" display="http://www.northwesternenergy.com/docs/default-source/documents/mt_rates/Gas/D-GSG-1" xr:uid="{00000000-0004-0000-0000-000076000000}"/>
    <hyperlink ref="C199" r:id="rId120" display="http://www.northwesternenergy.com/docs/default-source/documents/mt_rates/Gas/D-GSG-1" xr:uid="{00000000-0004-0000-0000-000077000000}"/>
    <hyperlink ref="C200" r:id="rId121" display="http://www.northwesternenergy.com/docs/default-source/documents/mt_rates/Gas/D-GSG-1" xr:uid="{00000000-0004-0000-0000-000078000000}"/>
    <hyperlink ref="C206" r:id="rId122" display="http://www.northwesternenergy.com/docs/default-source/documents/mt_rates/Gas/USBC-1" xr:uid="{00000000-0004-0000-0000-000079000000}"/>
    <hyperlink ref="C205" r:id="rId123" display="http://www.northwesternenergy.com/docs/default-source/documents/mt_rates/Gas/D-GSG-1" xr:uid="{00000000-0004-0000-0000-00007A000000}"/>
    <hyperlink ref="C204" r:id="rId124" display="http://www.northwesternenergy.com/docs/default-source/documents/mt_rates/Gas/D-GSG-1" xr:uid="{00000000-0004-0000-0000-00007B000000}"/>
    <hyperlink ref="C203" r:id="rId125" display="http://www.northwesternenergy.com/docs/default-source/documents/mt_rates/Gas/D-GSG-1" xr:uid="{00000000-0004-0000-0000-00007C000000}"/>
    <hyperlink ref="C202" r:id="rId126" display="http://www.northwesternenergy.com/docs/default-source/documents/mt_rates/Gas/D-GSG-1" xr:uid="{00000000-0004-0000-0000-00007D000000}"/>
    <hyperlink ref="C201" r:id="rId127" display="http://www.northwesternenergy.com/docs/default-source/documents/mt_rates/Gas/D-GSG-1" xr:uid="{00000000-0004-0000-0000-00007E000000}"/>
    <hyperlink ref="B1" location="'Rate Summary'!A209" display="Jump to Natural Gas Rates" xr:uid="{00000000-0004-0000-0000-00007F000000}"/>
    <hyperlink ref="B210" location="'Rate Summary'!A1" display="Return to Electric Rates" xr:uid="{00000000-0004-0000-0000-000080000000}"/>
    <hyperlink ref="C155" r:id="rId128" display="https://northwesternenergy.com/docs/default-source/default-document-library/billing-and-payment/rates-and-tariffs/montana/rates/edss-1" xr:uid="{00000000-0004-0000-0000-000081000000}"/>
  </hyperlinks>
  <printOptions gridLinesSet="0"/>
  <pageMargins left="0.75" right="0.75" top="1" bottom="1" header="0.5" footer="0.5"/>
  <pageSetup scale="10" orientation="landscape" r:id="rId129"/>
  <headerFooter alignWithMargins="0">
    <oddHeader>&amp;A</oddHeader>
    <oddFooter>Page &amp;P</oddFooter>
  </headerFooter>
  <customProperties>
    <customPr name="_pios_id" r:id="rId130"/>
  </customProperties>
  <drawing r:id="rId13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2:DM103"/>
  <sheetViews>
    <sheetView workbookViewId="0">
      <selection activeCell="G3" sqref="G3"/>
    </sheetView>
  </sheetViews>
  <sheetFormatPr defaultColWidth="9.140625" defaultRowHeight="12.75" x14ac:dyDescent="0.2"/>
  <cols>
    <col min="1" max="1" width="2.28515625" style="2" customWidth="1"/>
    <col min="2" max="2" width="29.5703125" style="2" customWidth="1"/>
    <col min="3" max="3" width="12.5703125" style="2" customWidth="1"/>
    <col min="4" max="4" width="15.28515625" style="2" customWidth="1"/>
    <col min="5" max="5" width="12.7109375" style="99" customWidth="1"/>
    <col min="6" max="6" width="15.42578125" style="130" customWidth="1"/>
    <col min="7" max="7" width="25.140625" style="2" customWidth="1"/>
    <col min="8" max="8" width="3.42578125" style="2" customWidth="1"/>
    <col min="9" max="9" width="21" style="2" customWidth="1"/>
    <col min="10" max="10" width="11.140625" style="2" customWidth="1"/>
    <col min="11" max="11" width="14.140625" style="2" customWidth="1"/>
    <col min="12" max="12" width="16.85546875" style="2" customWidth="1"/>
    <col min="13" max="13" width="13.5703125" style="2" customWidth="1"/>
    <col min="14" max="14" width="12.5703125" style="2" customWidth="1"/>
    <col min="15" max="15" width="10.7109375" style="2" customWidth="1"/>
    <col min="16" max="16" width="14.7109375" style="2" customWidth="1"/>
    <col min="17" max="18" width="11.85546875" style="2" customWidth="1"/>
    <col min="19" max="32" width="11.85546875" style="140" customWidth="1"/>
    <col min="33" max="117" width="9.140625" style="140"/>
    <col min="118" max="16384" width="9.140625" style="173"/>
  </cols>
  <sheetData>
    <row r="2" spans="2:117" s="2" customFormat="1" ht="62.25" customHeight="1" thickBot="1" x14ac:dyDescent="0.4">
      <c r="B2" s="156"/>
      <c r="C2" s="157"/>
      <c r="D2" s="156"/>
      <c r="E2" s="156"/>
      <c r="F2" s="156"/>
      <c r="G2" s="204">
        <v>45778</v>
      </c>
      <c r="H2" s="158"/>
      <c r="I2" s="156"/>
      <c r="J2" s="156"/>
      <c r="K2" s="156"/>
      <c r="L2" s="156"/>
      <c r="M2" s="156"/>
      <c r="N2" s="156"/>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row>
    <row r="3" spans="2:117" s="2" customFormat="1" ht="15.75" customHeight="1" thickTop="1" thickBot="1" x14ac:dyDescent="0.35">
      <c r="C3" s="159"/>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row>
    <row r="4" spans="2:117" s="2" customFormat="1" ht="18.75" customHeight="1" thickBot="1" x14ac:dyDescent="0.35">
      <c r="B4" s="160" t="s">
        <v>241</v>
      </c>
      <c r="C4" s="161"/>
      <c r="D4" s="161"/>
      <c r="E4" s="162"/>
      <c r="F4" s="162"/>
      <c r="G4" s="163"/>
      <c r="H4" s="164"/>
      <c r="I4" s="165" t="s">
        <v>242</v>
      </c>
      <c r="J4" s="166"/>
      <c r="K4" s="166"/>
      <c r="L4" s="167"/>
      <c r="M4" s="167"/>
      <c r="N4" s="168"/>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row>
    <row r="5" spans="2:117" s="2" customFormat="1" ht="24.75" customHeight="1" x14ac:dyDescent="0.2">
      <c r="B5" s="1"/>
      <c r="C5" s="501" t="s">
        <v>162</v>
      </c>
      <c r="D5" s="501" t="s">
        <v>255</v>
      </c>
      <c r="E5" s="503" t="s">
        <v>256</v>
      </c>
      <c r="F5" s="501" t="s">
        <v>257</v>
      </c>
      <c r="G5" s="505" t="s">
        <v>258</v>
      </c>
      <c r="I5" s="3"/>
      <c r="J5" s="4"/>
      <c r="K5" s="5" t="s">
        <v>127</v>
      </c>
      <c r="L5" s="6" t="s">
        <v>162</v>
      </c>
      <c r="M5" s="6" t="s">
        <v>128</v>
      </c>
      <c r="N5" s="7" t="s">
        <v>129</v>
      </c>
      <c r="S5" s="140"/>
      <c r="T5" s="140"/>
      <c r="U5" s="140"/>
      <c r="V5" s="140"/>
      <c r="W5" s="140"/>
      <c r="X5" s="140"/>
      <c r="Y5" s="140"/>
      <c r="Z5" s="140"/>
      <c r="AA5" s="140"/>
      <c r="AB5" s="140"/>
      <c r="AC5" s="140"/>
      <c r="AD5" s="140"/>
      <c r="AE5" s="140"/>
      <c r="AF5" s="140"/>
      <c r="AG5" s="140"/>
      <c r="AH5" s="140"/>
      <c r="AI5" s="140"/>
      <c r="AJ5" s="140"/>
      <c r="AK5" s="140"/>
      <c r="AL5" s="140"/>
      <c r="AM5" s="140"/>
      <c r="AN5" s="140"/>
      <c r="AO5" s="140"/>
      <c r="AP5" s="140"/>
      <c r="AQ5" s="140"/>
      <c r="AR5" s="140"/>
      <c r="AS5" s="140"/>
      <c r="AT5" s="140"/>
      <c r="AU5" s="140"/>
      <c r="AV5" s="140"/>
      <c r="AW5" s="140"/>
      <c r="AX5" s="140"/>
      <c r="AY5" s="140"/>
      <c r="AZ5" s="140"/>
      <c r="BA5" s="140"/>
      <c r="BB5" s="140"/>
      <c r="BC5" s="140"/>
      <c r="BD5" s="140"/>
      <c r="BE5" s="140"/>
      <c r="BF5" s="140"/>
      <c r="BG5" s="140"/>
      <c r="BH5" s="140"/>
      <c r="BI5" s="140"/>
      <c r="BJ5" s="140"/>
      <c r="BK5" s="140"/>
      <c r="BL5" s="140"/>
      <c r="BM5" s="140"/>
      <c r="BN5" s="140"/>
      <c r="BO5" s="140"/>
      <c r="BP5" s="140"/>
      <c r="BQ5" s="140"/>
      <c r="BR5" s="140"/>
      <c r="BS5" s="140"/>
      <c r="BT5" s="140"/>
      <c r="BU5" s="140"/>
      <c r="BV5" s="140"/>
      <c r="BW5" s="140"/>
      <c r="BX5" s="140"/>
      <c r="BY5" s="140"/>
      <c r="BZ5" s="140"/>
      <c r="CA5" s="140"/>
      <c r="CB5" s="140"/>
      <c r="CC5" s="140"/>
      <c r="CD5" s="140"/>
      <c r="CE5" s="140"/>
      <c r="CF5" s="140"/>
      <c r="CG5" s="140"/>
      <c r="CH5" s="140"/>
      <c r="CI5" s="140"/>
      <c r="CJ5" s="140"/>
      <c r="CK5" s="140"/>
      <c r="CL5" s="140"/>
      <c r="CM5" s="140"/>
      <c r="CN5" s="140"/>
      <c r="CO5" s="140"/>
      <c r="CP5" s="140"/>
      <c r="CQ5" s="140"/>
      <c r="CR5" s="140"/>
      <c r="CS5" s="140"/>
      <c r="CT5" s="140"/>
      <c r="CU5" s="140"/>
      <c r="CV5" s="140"/>
      <c r="CW5" s="140"/>
      <c r="CX5" s="140"/>
      <c r="CY5" s="140"/>
      <c r="CZ5" s="140"/>
      <c r="DA5" s="140"/>
      <c r="DB5" s="140"/>
      <c r="DC5" s="140"/>
      <c r="DD5" s="140"/>
      <c r="DE5" s="140"/>
      <c r="DF5" s="140"/>
      <c r="DG5" s="140"/>
      <c r="DH5" s="140"/>
      <c r="DI5" s="140"/>
      <c r="DJ5" s="140"/>
      <c r="DK5" s="140"/>
      <c r="DL5" s="140"/>
      <c r="DM5" s="140"/>
    </row>
    <row r="6" spans="2:117" s="2" customFormat="1" ht="15.75" customHeight="1" x14ac:dyDescent="0.25">
      <c r="B6" s="8"/>
      <c r="C6" s="502"/>
      <c r="D6" s="502"/>
      <c r="E6" s="504"/>
      <c r="F6" s="502"/>
      <c r="G6" s="506"/>
      <c r="I6" s="9" t="s">
        <v>130</v>
      </c>
      <c r="K6" s="10" t="s">
        <v>131</v>
      </c>
      <c r="L6" s="209">
        <v>6.5</v>
      </c>
      <c r="M6" s="12">
        <f>'Rate Summary'!D192</f>
        <v>0.72966206716254933</v>
      </c>
      <c r="N6" s="13">
        <f>'Rate Summary'!D185+'Rate Summary'!D188</f>
        <v>0.12427840000000001</v>
      </c>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c r="AW6" s="140"/>
      <c r="AX6" s="140"/>
      <c r="AY6" s="140"/>
      <c r="AZ6" s="140"/>
      <c r="BA6" s="140"/>
      <c r="BB6" s="140"/>
      <c r="BC6" s="140"/>
      <c r="BD6" s="140"/>
      <c r="BE6" s="140"/>
      <c r="BF6" s="140"/>
      <c r="BG6" s="140"/>
      <c r="BH6" s="140"/>
      <c r="BI6" s="140"/>
      <c r="BJ6" s="140"/>
      <c r="BK6" s="140"/>
      <c r="BL6" s="140"/>
      <c r="BM6" s="140"/>
      <c r="BN6" s="140"/>
      <c r="BO6" s="140"/>
      <c r="BP6" s="140"/>
      <c r="BQ6" s="140"/>
      <c r="BR6" s="140"/>
      <c r="BS6" s="140"/>
      <c r="BT6" s="140"/>
      <c r="BU6" s="140"/>
      <c r="BV6" s="140"/>
      <c r="BW6" s="140"/>
      <c r="BX6" s="140"/>
      <c r="BY6" s="140"/>
      <c r="BZ6" s="140"/>
      <c r="CA6" s="140"/>
      <c r="CB6" s="140"/>
      <c r="CC6" s="140"/>
      <c r="CD6" s="140"/>
      <c r="CE6" s="140"/>
      <c r="CF6" s="140"/>
      <c r="CG6" s="140"/>
      <c r="CH6" s="140"/>
      <c r="CI6" s="140"/>
      <c r="CJ6" s="140"/>
      <c r="CK6" s="140"/>
      <c r="CL6" s="140"/>
      <c r="CM6" s="140"/>
      <c r="CN6" s="140"/>
      <c r="CO6" s="140"/>
      <c r="CP6" s="140"/>
      <c r="CQ6" s="140"/>
      <c r="CR6" s="140"/>
      <c r="CS6" s="140"/>
      <c r="CT6" s="140"/>
      <c r="CU6" s="140"/>
      <c r="CV6" s="140"/>
      <c r="CW6" s="140"/>
      <c r="CX6" s="140"/>
      <c r="CY6" s="140"/>
      <c r="CZ6" s="140"/>
      <c r="DA6" s="140"/>
      <c r="DB6" s="140"/>
      <c r="DC6" s="140"/>
      <c r="DD6" s="140"/>
      <c r="DE6" s="140"/>
      <c r="DF6" s="140"/>
      <c r="DG6" s="140"/>
      <c r="DH6" s="140"/>
      <c r="DI6" s="140"/>
      <c r="DJ6" s="140"/>
      <c r="DK6" s="140"/>
      <c r="DL6" s="140"/>
      <c r="DM6" s="140"/>
    </row>
    <row r="7" spans="2:117" s="2" customFormat="1" ht="15.75" customHeight="1" x14ac:dyDescent="0.25">
      <c r="B7" s="9" t="s">
        <v>0</v>
      </c>
      <c r="C7" s="208">
        <v>4.2</v>
      </c>
      <c r="D7" s="15">
        <f>'Rate Summary'!D22</f>
        <v>0.12926499999999999</v>
      </c>
      <c r="E7" s="16" t="s">
        <v>10</v>
      </c>
      <c r="F7" s="15">
        <f>'Rate Summary'!D13+'Rate Summary'!D17+'Rate Summary'!D18</f>
        <v>1.7909000000000001E-2</v>
      </c>
      <c r="G7" s="17" t="s">
        <v>10</v>
      </c>
      <c r="I7" s="9" t="s">
        <v>132</v>
      </c>
      <c r="K7" s="18"/>
      <c r="L7" s="19"/>
      <c r="M7" s="20"/>
      <c r="N7" s="21"/>
      <c r="S7" s="140"/>
      <c r="T7" s="140"/>
      <c r="U7" s="140"/>
      <c r="V7" s="140"/>
      <c r="W7" s="140"/>
      <c r="X7" s="140"/>
      <c r="Y7" s="140"/>
      <c r="Z7" s="140"/>
      <c r="AA7" s="140"/>
      <c r="AB7" s="140"/>
      <c r="AC7" s="140"/>
      <c r="AD7" s="140"/>
      <c r="AE7" s="140"/>
      <c r="AF7" s="140"/>
      <c r="AG7" s="140"/>
      <c r="AH7" s="140"/>
      <c r="AI7" s="140"/>
      <c r="AJ7" s="140"/>
      <c r="AK7" s="140"/>
      <c r="AL7" s="140"/>
      <c r="AM7" s="140"/>
      <c r="AN7" s="140"/>
      <c r="AO7" s="140"/>
      <c r="AP7" s="140"/>
      <c r="AQ7" s="140"/>
      <c r="AR7" s="140"/>
      <c r="AS7" s="140"/>
      <c r="AT7" s="140"/>
      <c r="AU7" s="140"/>
      <c r="AV7" s="140"/>
      <c r="AW7" s="140"/>
      <c r="AX7" s="140"/>
      <c r="AY7" s="140"/>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row>
    <row r="8" spans="2:117" s="2" customFormat="1" ht="15.75" customHeight="1" x14ac:dyDescent="0.25">
      <c r="B8" s="22" t="s">
        <v>122</v>
      </c>
      <c r="C8" s="208">
        <v>6</v>
      </c>
      <c r="D8" s="23">
        <f>'Rate Summary'!D39</f>
        <v>0.13811199999999996</v>
      </c>
      <c r="E8" s="24" t="s">
        <v>10</v>
      </c>
      <c r="F8" s="23">
        <f>'Rate Summary'!D31+'Rate Summary'!D35+'Rate Summary'!D36</f>
        <v>2.0237999999999999E-2</v>
      </c>
      <c r="G8" s="25" t="s">
        <v>10</v>
      </c>
      <c r="I8" s="26" t="s">
        <v>133</v>
      </c>
      <c r="K8" s="27"/>
      <c r="L8" s="28"/>
      <c r="M8" s="28"/>
      <c r="N8" s="29"/>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0"/>
      <c r="AU8" s="140"/>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row>
    <row r="9" spans="2:117" s="2" customFormat="1" ht="15.75" customHeight="1" x14ac:dyDescent="0.25">
      <c r="B9" s="9" t="s">
        <v>123</v>
      </c>
      <c r="C9" s="208">
        <v>8.6999999999999993</v>
      </c>
      <c r="D9" s="15">
        <f>'Rate Summary'!D58</f>
        <v>8.1037999999999985E-2</v>
      </c>
      <c r="E9" s="30">
        <f>'Rate Summary'!D59</f>
        <v>13.301928</v>
      </c>
      <c r="F9" s="15">
        <f>'Rate Summary'!D48+'Rate Summary'!D51</f>
        <v>6.2119999999999988E-3</v>
      </c>
      <c r="G9" s="31">
        <f>'Rate Summary'!D55+'Rate Summary'!D56</f>
        <v>2.8468309999999999</v>
      </c>
      <c r="I9" s="32" t="s">
        <v>135</v>
      </c>
      <c r="K9" s="10" t="s">
        <v>134</v>
      </c>
      <c r="L9" s="11">
        <v>23.249700000000001</v>
      </c>
      <c r="M9" s="33">
        <f>'Rate Summary'!D208</f>
        <v>0.66377496716254936</v>
      </c>
      <c r="N9" s="13">
        <f>'Rate Summary'!D201+'Rate Summary'!D205</f>
        <v>0.10401769999999999</v>
      </c>
      <c r="S9" s="140"/>
      <c r="T9" s="140"/>
      <c r="U9" s="140"/>
      <c r="V9" s="140"/>
      <c r="W9" s="140"/>
      <c r="X9" s="140"/>
      <c r="Y9" s="140"/>
      <c r="Z9" s="140"/>
      <c r="AA9" s="140"/>
      <c r="AB9" s="140"/>
      <c r="AC9" s="140"/>
      <c r="AD9" s="140"/>
      <c r="AE9" s="140"/>
      <c r="AF9" s="140"/>
      <c r="AG9" s="140"/>
      <c r="AH9" s="140"/>
      <c r="AI9" s="140"/>
      <c r="AJ9" s="140"/>
      <c r="AK9" s="140"/>
      <c r="AL9" s="140"/>
      <c r="AM9" s="140"/>
      <c r="AN9" s="140"/>
      <c r="AO9" s="140"/>
      <c r="AP9" s="140"/>
      <c r="AQ9" s="140"/>
      <c r="AR9" s="140"/>
      <c r="AS9" s="140"/>
      <c r="AT9" s="140"/>
      <c r="AU9" s="140"/>
      <c r="AV9" s="140"/>
      <c r="AW9" s="140"/>
      <c r="AX9" s="140"/>
      <c r="AY9" s="140"/>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row>
    <row r="10" spans="2:117" s="2" customFormat="1" ht="15.75" customHeight="1" x14ac:dyDescent="0.25">
      <c r="B10" s="9" t="s">
        <v>124</v>
      </c>
      <c r="C10" s="208">
        <v>27.7</v>
      </c>
      <c r="D10" s="15">
        <f>'Rate Summary'!D78</f>
        <v>8.0088000000000006E-2</v>
      </c>
      <c r="E10" s="30">
        <f>'Rate Summary'!D79</f>
        <v>7.7476099999999999</v>
      </c>
      <c r="F10" s="15">
        <f>'Rate Summary'!D68+'Rate Summary'!D71</f>
        <v>6.3919999999999992E-3</v>
      </c>
      <c r="G10" s="31">
        <f>'Rate Summary'!D76+'Rate Summary'!D75</f>
        <v>1.8151630000000001</v>
      </c>
      <c r="I10" s="32" t="s">
        <v>137</v>
      </c>
      <c r="K10" s="10" t="s">
        <v>136</v>
      </c>
      <c r="L10" s="11">
        <v>30.644099999999998</v>
      </c>
      <c r="M10" s="33">
        <f>M9</f>
        <v>0.66377496716254936</v>
      </c>
      <c r="N10" s="13">
        <f>N9</f>
        <v>0.10401769999999999</v>
      </c>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0"/>
      <c r="AU10" s="140"/>
      <c r="AV10" s="140"/>
      <c r="AW10" s="140"/>
      <c r="AX10" s="140"/>
      <c r="AY10" s="140"/>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row>
    <row r="11" spans="2:117" s="2" customFormat="1" ht="15.75" customHeight="1" x14ac:dyDescent="0.25">
      <c r="B11" s="9" t="s">
        <v>163</v>
      </c>
      <c r="C11" s="14">
        <f>'Rate Summary'!E85</f>
        <v>286.45</v>
      </c>
      <c r="D11" s="15">
        <f>'Rate Summary'!D98</f>
        <v>7.2441999999999993E-2</v>
      </c>
      <c r="E11" s="30">
        <f>'Rate Summary'!D99</f>
        <v>6.8582130000000001</v>
      </c>
      <c r="F11" s="15">
        <f>'Rate Summary'!D88</f>
        <v>4.875E-3</v>
      </c>
      <c r="G11" s="31">
        <f>'Rate Summary'!D94+'Rate Summary'!D96</f>
        <v>0.56920800000000005</v>
      </c>
      <c r="I11" s="32" t="s">
        <v>139</v>
      </c>
      <c r="K11" s="10" t="s">
        <v>138</v>
      </c>
      <c r="L11" s="11">
        <v>49.343400000000003</v>
      </c>
      <c r="M11" s="33">
        <f>M9</f>
        <v>0.66377496716254936</v>
      </c>
      <c r="N11" s="13">
        <f>N9</f>
        <v>0.10401769999999999</v>
      </c>
      <c r="S11" s="140"/>
      <c r="T11" s="140"/>
      <c r="U11" s="140"/>
      <c r="V11" s="140"/>
      <c r="W11" s="140"/>
      <c r="X11" s="140"/>
      <c r="Y11" s="140"/>
      <c r="Z11" s="140"/>
      <c r="AA11" s="140"/>
      <c r="AB11" s="140"/>
      <c r="AC11" s="140"/>
      <c r="AD11" s="140"/>
      <c r="AE11" s="140"/>
      <c r="AF11" s="140"/>
      <c r="AG11" s="140"/>
      <c r="AH11" s="140"/>
      <c r="AI11" s="140"/>
      <c r="AJ11" s="140"/>
      <c r="AK11" s="140"/>
      <c r="AL11" s="140"/>
      <c r="AM11" s="140"/>
      <c r="AN11" s="140"/>
      <c r="AO11" s="140"/>
      <c r="AP11" s="140"/>
      <c r="AQ11" s="140"/>
      <c r="AR11" s="140"/>
      <c r="AS11" s="140"/>
      <c r="AT11" s="140"/>
      <c r="AU11" s="140"/>
      <c r="AV11" s="140"/>
      <c r="AW11" s="140"/>
      <c r="AX11" s="140"/>
      <c r="AY11" s="140"/>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row>
    <row r="12" spans="2:117" s="2" customFormat="1" ht="15.75" customHeight="1" x14ac:dyDescent="0.25">
      <c r="B12" s="9" t="s">
        <v>164</v>
      </c>
      <c r="C12" s="14">
        <f>'Rate Summary'!E106</f>
        <v>1380</v>
      </c>
      <c r="D12" s="15">
        <f>'Rate Summary'!D117</f>
        <v>7.1633000000000002E-2</v>
      </c>
      <c r="E12" s="30">
        <f>'Rate Summary'!D118</f>
        <v>3.1573669999999998</v>
      </c>
      <c r="F12" s="15">
        <f>'Rate Summary'!D109</f>
        <v>6.0169999999999998E-3</v>
      </c>
      <c r="G12" s="31">
        <f>'Rate Summary'!D114+'Rate Summary'!D115</f>
        <v>0.84886200000000001</v>
      </c>
      <c r="I12" s="32" t="s">
        <v>141</v>
      </c>
      <c r="K12" s="10" t="s">
        <v>140</v>
      </c>
      <c r="L12" s="11">
        <v>82.902600000000007</v>
      </c>
      <c r="M12" s="33">
        <f>M9</f>
        <v>0.66377496716254936</v>
      </c>
      <c r="N12" s="13">
        <f>N9</f>
        <v>0.10401769999999999</v>
      </c>
      <c r="S12" s="140"/>
      <c r="T12" s="140"/>
      <c r="U12" s="140"/>
      <c r="V12" s="140"/>
      <c r="W12" s="140"/>
      <c r="X12" s="140"/>
      <c r="Y12" s="140"/>
      <c r="Z12" s="140"/>
      <c r="AA12" s="140"/>
      <c r="AB12" s="140"/>
      <c r="AC12" s="140"/>
      <c r="AD12" s="140"/>
      <c r="AE12" s="140"/>
      <c r="AF12" s="140"/>
      <c r="AG12" s="140"/>
      <c r="AH12" s="140"/>
      <c r="AI12" s="140"/>
      <c r="AJ12" s="140"/>
      <c r="AK12" s="140"/>
      <c r="AL12" s="140"/>
      <c r="AM12" s="140"/>
      <c r="AN12" s="140"/>
      <c r="AO12" s="140"/>
      <c r="AP12" s="140"/>
      <c r="AQ12" s="140"/>
      <c r="AR12" s="140"/>
      <c r="AS12" s="140"/>
      <c r="AT12" s="140"/>
      <c r="AU12" s="140"/>
      <c r="AV12" s="140"/>
      <c r="AW12" s="140"/>
      <c r="AX12" s="140"/>
      <c r="AY12" s="140"/>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row>
    <row r="13" spans="2:117" s="2" customFormat="1" ht="15.75" customHeight="1" x14ac:dyDescent="0.25">
      <c r="B13" s="9" t="s">
        <v>125</v>
      </c>
      <c r="C13" s="14">
        <f>'Rate Summary'!E125</f>
        <v>7.5333333333333341</v>
      </c>
      <c r="D13" s="15">
        <f>'Rate Summary'!D138</f>
        <v>0.10115600000000002</v>
      </c>
      <c r="E13" s="34" t="s">
        <v>10</v>
      </c>
      <c r="F13" s="15">
        <f>'Rate Summary'!D129+'Rate Summary'!D134+'Rate Summary'!D133</f>
        <v>1.1649E-2</v>
      </c>
      <c r="G13" s="25" t="s">
        <v>10</v>
      </c>
      <c r="I13" s="32" t="s">
        <v>143</v>
      </c>
      <c r="K13" s="10" t="s">
        <v>142</v>
      </c>
      <c r="L13" s="11">
        <v>101.8152</v>
      </c>
      <c r="M13" s="33">
        <f>M9</f>
        <v>0.66377496716254936</v>
      </c>
      <c r="N13" s="13">
        <f>N9</f>
        <v>0.10401769999999999</v>
      </c>
      <c r="S13" s="140"/>
      <c r="T13" s="140"/>
      <c r="U13" s="140"/>
      <c r="V13" s="140"/>
      <c r="W13" s="140"/>
      <c r="X13" s="140"/>
      <c r="Y13" s="140"/>
      <c r="Z13" s="140"/>
      <c r="AA13" s="140"/>
      <c r="AB13" s="140"/>
      <c r="AC13" s="140"/>
      <c r="AD13" s="140"/>
      <c r="AE13" s="140"/>
      <c r="AF13" s="140"/>
      <c r="AG13" s="140"/>
      <c r="AH13" s="140"/>
      <c r="AI13" s="140"/>
      <c r="AJ13" s="140"/>
      <c r="AK13" s="140"/>
      <c r="AL13" s="140"/>
      <c r="AM13" s="140"/>
      <c r="AN13" s="140"/>
      <c r="AO13" s="140"/>
      <c r="AP13" s="140"/>
      <c r="AQ13" s="140"/>
      <c r="AR13" s="140"/>
      <c r="AS13" s="140"/>
      <c r="AT13" s="140"/>
      <c r="AU13" s="140"/>
      <c r="AV13" s="140"/>
      <c r="AW13" s="140"/>
      <c r="AX13" s="140"/>
      <c r="AY13" s="140"/>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row>
    <row r="14" spans="2:117" s="2" customFormat="1" ht="15.75" customHeight="1" x14ac:dyDescent="0.25">
      <c r="B14" s="9" t="s">
        <v>126</v>
      </c>
      <c r="C14" s="14">
        <f>'Rate Summary'!E144</f>
        <v>17.75</v>
      </c>
      <c r="D14" s="15">
        <f>'Rate Summary'!D159</f>
        <v>8.061500000000002E-2</v>
      </c>
      <c r="E14" s="30">
        <f>'Rate Summary'!D160</f>
        <v>7.6420829999999995</v>
      </c>
      <c r="F14" s="15">
        <f>'Rate Summary'!D148+'Rate Summary'!D151</f>
        <v>5.5499999999999994E-3</v>
      </c>
      <c r="G14" s="31">
        <f>'Rate Summary'!D157+'Rate Summary'!D156</f>
        <v>1.7922709999999999</v>
      </c>
      <c r="I14" s="32" t="s">
        <v>145</v>
      </c>
      <c r="K14" s="10" t="s">
        <v>144</v>
      </c>
      <c r="L14" s="11">
        <v>160.97039999999998</v>
      </c>
      <c r="M14" s="33">
        <f>M9</f>
        <v>0.66377496716254936</v>
      </c>
      <c r="N14" s="13">
        <f>N9</f>
        <v>0.10401769999999999</v>
      </c>
      <c r="S14" s="140"/>
      <c r="T14" s="140"/>
      <c r="U14" s="140"/>
      <c r="V14" s="140"/>
      <c r="W14" s="140"/>
      <c r="X14" s="140"/>
      <c r="Y14" s="140"/>
      <c r="Z14" s="140"/>
      <c r="AA14" s="140"/>
      <c r="AB14" s="140"/>
      <c r="AC14" s="140"/>
      <c r="AD14" s="140"/>
      <c r="AE14" s="140"/>
      <c r="AF14" s="140"/>
      <c r="AG14" s="140"/>
      <c r="AH14" s="140"/>
      <c r="AI14" s="140"/>
      <c r="AJ14" s="140"/>
      <c r="AK14" s="140"/>
      <c r="AL14" s="140"/>
      <c r="AM14" s="140"/>
      <c r="AN14" s="140"/>
      <c r="AO14" s="140"/>
      <c r="AP14" s="140"/>
      <c r="AQ14" s="140"/>
      <c r="AR14" s="140"/>
      <c r="AS14" s="140"/>
      <c r="AT14" s="140"/>
      <c r="AU14" s="140"/>
      <c r="AV14" s="140"/>
      <c r="AW14" s="140"/>
      <c r="AX14" s="140"/>
      <c r="AY14" s="140"/>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40"/>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row>
    <row r="15" spans="2:117" s="2" customFormat="1" ht="15.75" customHeight="1" x14ac:dyDescent="0.25">
      <c r="B15" s="475" t="s">
        <v>260</v>
      </c>
      <c r="C15" s="476"/>
      <c r="D15" s="476"/>
      <c r="E15" s="476"/>
      <c r="F15" s="476"/>
      <c r="G15" s="477"/>
      <c r="I15" s="35" t="s">
        <v>147</v>
      </c>
      <c r="K15" s="36" t="s">
        <v>146</v>
      </c>
      <c r="L15" s="11">
        <v>195.66719999999998</v>
      </c>
      <c r="M15" s="37">
        <f>M9</f>
        <v>0.66377496716254936</v>
      </c>
      <c r="N15" s="38">
        <f>N9</f>
        <v>0.10401769999999999</v>
      </c>
      <c r="S15" s="140"/>
      <c r="T15" s="140"/>
      <c r="U15" s="140"/>
      <c r="V15" s="140"/>
      <c r="W15" s="140"/>
      <c r="X15" s="140"/>
      <c r="Y15" s="140"/>
      <c r="Z15" s="140"/>
      <c r="AA15" s="140"/>
      <c r="AB15" s="140"/>
      <c r="AC15" s="140"/>
      <c r="AD15" s="140"/>
      <c r="AE15" s="140"/>
      <c r="AF15" s="140"/>
      <c r="AG15" s="140"/>
      <c r="AH15" s="140"/>
      <c r="AI15" s="140"/>
      <c r="AJ15" s="140"/>
      <c r="AK15" s="140"/>
      <c r="AL15" s="140"/>
      <c r="AM15" s="140"/>
      <c r="AN15" s="140"/>
      <c r="AO15" s="140"/>
      <c r="AP15" s="140"/>
      <c r="AQ15" s="140"/>
      <c r="AR15" s="140"/>
      <c r="AS15" s="140"/>
      <c r="AT15" s="140"/>
      <c r="AU15" s="140"/>
      <c r="AV15" s="140"/>
      <c r="AW15" s="140"/>
      <c r="AX15" s="140"/>
      <c r="AY15" s="140"/>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row>
    <row r="16" spans="2:117" s="2" customFormat="1" ht="10.5" customHeight="1" thickBot="1" x14ac:dyDescent="0.25">
      <c r="B16" s="478"/>
      <c r="C16" s="479"/>
      <c r="D16" s="479"/>
      <c r="E16" s="479"/>
      <c r="F16" s="479"/>
      <c r="G16" s="480"/>
      <c r="I16" s="39"/>
      <c r="J16" s="40"/>
      <c r="K16" s="40"/>
      <c r="L16" s="40"/>
      <c r="M16" s="40"/>
      <c r="N16" s="41"/>
      <c r="S16" s="140"/>
      <c r="T16" s="140"/>
      <c r="U16" s="140"/>
      <c r="V16" s="140"/>
      <c r="W16" s="140"/>
      <c r="X16" s="140"/>
      <c r="Y16" s="140"/>
      <c r="Z16" s="140"/>
      <c r="AA16" s="140"/>
      <c r="AB16" s="140"/>
      <c r="AC16" s="140"/>
      <c r="AD16" s="140"/>
      <c r="AE16" s="140"/>
      <c r="AF16" s="140"/>
      <c r="AG16" s="140"/>
      <c r="AH16" s="140"/>
      <c r="AI16" s="140"/>
      <c r="AJ16" s="140"/>
      <c r="AK16" s="140"/>
      <c r="AL16" s="140"/>
      <c r="AM16" s="140"/>
      <c r="AN16" s="140"/>
      <c r="AO16" s="140"/>
      <c r="AP16" s="140"/>
      <c r="AQ16" s="140"/>
      <c r="AR16" s="140"/>
      <c r="AS16" s="140"/>
      <c r="AT16" s="140"/>
      <c r="AU16" s="140"/>
      <c r="AV16" s="140"/>
      <c r="AW16" s="140"/>
      <c r="AX16" s="140"/>
      <c r="AY16" s="140"/>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row>
    <row r="17" spans="1:117" s="2" customFormat="1" ht="18" customHeight="1" thickBot="1" x14ac:dyDescent="0.25">
      <c r="B17" s="169"/>
      <c r="C17" s="169"/>
      <c r="D17" s="169"/>
      <c r="E17" s="169"/>
      <c r="F17" s="169"/>
      <c r="G17" s="169"/>
      <c r="S17" s="140"/>
      <c r="T17" s="140"/>
      <c r="U17" s="140"/>
      <c r="V17" s="140"/>
      <c r="W17" s="140"/>
      <c r="X17" s="140"/>
      <c r="Y17" s="140"/>
      <c r="Z17" s="140"/>
      <c r="AA17" s="140"/>
      <c r="AB17" s="140"/>
      <c r="AC17" s="140"/>
      <c r="AD17" s="140"/>
      <c r="AE17" s="140"/>
      <c r="AF17" s="140"/>
      <c r="AG17" s="140"/>
      <c r="AH17" s="140"/>
      <c r="AI17" s="140"/>
      <c r="AJ17" s="140"/>
      <c r="AK17" s="140"/>
      <c r="AL17" s="140"/>
      <c r="AM17" s="140"/>
      <c r="AN17" s="140"/>
      <c r="AO17" s="140"/>
      <c r="AP17" s="140"/>
      <c r="AQ17" s="140"/>
      <c r="AR17" s="140"/>
      <c r="AS17" s="140"/>
      <c r="AT17" s="140"/>
      <c r="AU17" s="140"/>
      <c r="AV17" s="140"/>
      <c r="AW17" s="140"/>
      <c r="AX17" s="140"/>
      <c r="AY17" s="140"/>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row>
    <row r="18" spans="1:117" s="2" customFormat="1" ht="20.25" customHeight="1" thickBot="1" x14ac:dyDescent="0.25">
      <c r="B18" s="484" t="s">
        <v>159</v>
      </c>
      <c r="C18" s="485"/>
      <c r="D18" s="485"/>
      <c r="E18" s="485"/>
      <c r="F18" s="485"/>
      <c r="G18" s="485"/>
      <c r="H18" s="485"/>
      <c r="I18" s="485"/>
      <c r="J18" s="485"/>
      <c r="K18" s="485"/>
      <c r="L18" s="485"/>
      <c r="M18" s="485"/>
      <c r="N18" s="486"/>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row>
    <row r="19" spans="1:117" s="2" customFormat="1" ht="21" customHeight="1" x14ac:dyDescent="0.3">
      <c r="B19" s="490" t="s">
        <v>237</v>
      </c>
      <c r="C19" s="491"/>
      <c r="D19" s="491"/>
      <c r="E19" s="491"/>
      <c r="F19" s="492"/>
      <c r="G19" s="493"/>
      <c r="I19" s="481" t="s">
        <v>158</v>
      </c>
      <c r="J19" s="482"/>
      <c r="K19" s="482"/>
      <c r="L19" s="482"/>
      <c r="M19" s="482"/>
      <c r="N19" s="483"/>
      <c r="S19" s="140"/>
      <c r="T19" s="140"/>
      <c r="U19" s="140"/>
      <c r="V19" s="140"/>
      <c r="W19" s="140"/>
      <c r="X19" s="140"/>
      <c r="Y19" s="140"/>
      <c r="Z19" s="140"/>
      <c r="AA19" s="140"/>
      <c r="AB19" s="140"/>
      <c r="AC19" s="140"/>
      <c r="AD19" s="140"/>
      <c r="AE19" s="140"/>
      <c r="AF19" s="140"/>
      <c r="AG19" s="140"/>
      <c r="AH19" s="140"/>
      <c r="AI19" s="140"/>
      <c r="AJ19" s="140"/>
      <c r="AK19" s="140"/>
      <c r="AL19" s="140"/>
      <c r="AM19" s="140"/>
      <c r="AN19" s="140"/>
      <c r="AO19" s="140"/>
      <c r="AP19" s="140"/>
      <c r="AQ19" s="140"/>
      <c r="AR19" s="140"/>
      <c r="AS19" s="140"/>
      <c r="AT19" s="140"/>
      <c r="AU19" s="140"/>
      <c r="AV19" s="140"/>
      <c r="AW19" s="140"/>
      <c r="AX19" s="140"/>
      <c r="AY19" s="140"/>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row>
    <row r="20" spans="1:117" ht="27.75" customHeight="1" thickBot="1" x14ac:dyDescent="0.3">
      <c r="B20" s="488" t="s">
        <v>153</v>
      </c>
      <c r="C20" s="489"/>
      <c r="D20" s="489"/>
      <c r="E20" s="489"/>
      <c r="F20" s="42" t="s">
        <v>6</v>
      </c>
      <c r="G20" s="43" t="s">
        <v>38</v>
      </c>
      <c r="I20" s="145" t="s">
        <v>155</v>
      </c>
      <c r="J20" s="146" t="s">
        <v>154</v>
      </c>
      <c r="K20" s="146" t="s">
        <v>192</v>
      </c>
      <c r="L20" s="147" t="s">
        <v>155</v>
      </c>
      <c r="M20" s="146" t="s">
        <v>154</v>
      </c>
      <c r="N20" s="148" t="s">
        <v>192</v>
      </c>
      <c r="O20" s="170"/>
      <c r="Q20" s="171"/>
      <c r="S20" s="172"/>
      <c r="T20" s="172"/>
      <c r="U20" s="172"/>
      <c r="V20" s="172"/>
      <c r="W20" s="172"/>
      <c r="X20" s="172"/>
      <c r="Y20" s="172"/>
      <c r="Z20" s="172"/>
      <c r="AA20" s="172"/>
      <c r="AB20" s="172"/>
      <c r="AC20" s="172"/>
      <c r="AD20" s="172"/>
      <c r="AE20" s="172"/>
      <c r="AF20" s="172"/>
    </row>
    <row r="21" spans="1:117" ht="19.5" customHeight="1" x14ac:dyDescent="0.25">
      <c r="B21" s="44"/>
      <c r="D21" s="18"/>
      <c r="E21" s="155" t="s">
        <v>236</v>
      </c>
      <c r="F21" s="45">
        <f>'Rate Summary'!D174</f>
        <v>0.12565999999999999</v>
      </c>
      <c r="G21" s="46">
        <f>'Rate Summary'!D173</f>
        <v>0.12765499999999999</v>
      </c>
      <c r="I21" s="47" t="s">
        <v>93</v>
      </c>
      <c r="J21" s="205">
        <v>3.41</v>
      </c>
      <c r="K21" s="425">
        <v>0.67</v>
      </c>
      <c r="L21" s="48" t="s">
        <v>108</v>
      </c>
      <c r="M21" s="205">
        <v>46.349999999999994</v>
      </c>
      <c r="N21" s="427">
        <v>9.19</v>
      </c>
      <c r="O21" s="170"/>
      <c r="Q21" s="171"/>
      <c r="S21" s="172"/>
      <c r="T21" s="172"/>
      <c r="U21" s="172"/>
      <c r="V21" s="172"/>
      <c r="W21" s="172"/>
      <c r="X21" s="172"/>
      <c r="Y21" s="172"/>
      <c r="Z21" s="172"/>
      <c r="AA21" s="172"/>
      <c r="AB21" s="172"/>
      <c r="AC21" s="172"/>
      <c r="AD21" s="172"/>
      <c r="AE21" s="172"/>
      <c r="AF21" s="172"/>
    </row>
    <row r="22" spans="1:117" ht="17.25" customHeight="1" x14ac:dyDescent="0.25">
      <c r="B22" s="49"/>
      <c r="D22" s="50"/>
      <c r="E22" s="50" t="s">
        <v>238</v>
      </c>
      <c r="F22" s="51">
        <f>'Rate Summary'!D165+'Rate Summary'!D168+'Rate Summary'!D169</f>
        <v>1.9269000000000001E-2</v>
      </c>
      <c r="G22" s="52">
        <f>'Rate Summary'!D165+'Rate Summary'!D168+'Rate Summary'!D169</f>
        <v>1.9269000000000001E-2</v>
      </c>
      <c r="I22" s="47" t="s">
        <v>94</v>
      </c>
      <c r="J22" s="205">
        <v>7.2799999999999994</v>
      </c>
      <c r="K22" s="425">
        <v>1.43</v>
      </c>
      <c r="L22" s="48" t="s">
        <v>109</v>
      </c>
      <c r="M22" s="205">
        <v>46.68</v>
      </c>
      <c r="N22" s="427">
        <v>9.26</v>
      </c>
      <c r="O22" s="170"/>
      <c r="Q22" s="171"/>
      <c r="S22" s="172"/>
      <c r="T22" s="172"/>
      <c r="U22" s="172"/>
      <c r="V22" s="172"/>
      <c r="W22" s="172"/>
      <c r="X22" s="172"/>
      <c r="Y22" s="172"/>
      <c r="Z22" s="172"/>
      <c r="AA22" s="172"/>
      <c r="AB22" s="172"/>
      <c r="AC22" s="172"/>
      <c r="AD22" s="172"/>
      <c r="AE22" s="172"/>
      <c r="AF22" s="172"/>
    </row>
    <row r="23" spans="1:117" ht="17.25" customHeight="1" x14ac:dyDescent="0.25">
      <c r="B23" s="44"/>
      <c r="C23" s="494" t="s">
        <v>205</v>
      </c>
      <c r="D23" s="494" t="s">
        <v>206</v>
      </c>
      <c r="E23" s="494" t="s">
        <v>166</v>
      </c>
      <c r="F23" s="494" t="s">
        <v>165</v>
      </c>
      <c r="G23" s="496" t="s">
        <v>5</v>
      </c>
      <c r="I23" s="47" t="s">
        <v>95</v>
      </c>
      <c r="J23" s="205">
        <v>11.35</v>
      </c>
      <c r="K23" s="425">
        <v>2.25</v>
      </c>
      <c r="L23" s="48" t="s">
        <v>110</v>
      </c>
      <c r="M23" s="205">
        <v>49.34</v>
      </c>
      <c r="N23" s="427">
        <v>9.7799999999999994</v>
      </c>
      <c r="O23" s="170"/>
      <c r="Q23" s="171"/>
      <c r="S23" s="172"/>
      <c r="T23" s="172"/>
      <c r="U23" s="172"/>
      <c r="V23" s="172"/>
      <c r="W23" s="172"/>
      <c r="X23" s="172"/>
      <c r="Y23" s="172"/>
      <c r="Z23" s="172"/>
      <c r="AA23" s="172"/>
      <c r="AB23" s="172"/>
      <c r="AC23" s="172"/>
      <c r="AD23" s="172"/>
      <c r="AE23" s="172"/>
      <c r="AF23" s="172"/>
    </row>
    <row r="24" spans="1:117" s="54" customFormat="1" ht="23.25" customHeight="1" x14ac:dyDescent="0.25">
      <c r="A24" s="174"/>
      <c r="B24" s="53">
        <v>350</v>
      </c>
      <c r="C24" s="495"/>
      <c r="D24" s="495" t="s">
        <v>150</v>
      </c>
      <c r="E24" s="495" t="s">
        <v>152</v>
      </c>
      <c r="F24" s="495" t="s">
        <v>151</v>
      </c>
      <c r="G24" s="497" t="s">
        <v>151</v>
      </c>
      <c r="I24" s="47" t="s">
        <v>96</v>
      </c>
      <c r="J24" s="205">
        <v>13.61</v>
      </c>
      <c r="K24" s="425">
        <v>2.69</v>
      </c>
      <c r="L24" s="48" t="s">
        <v>111</v>
      </c>
      <c r="M24" s="205">
        <v>51.99</v>
      </c>
      <c r="N24" s="427">
        <v>10.31</v>
      </c>
      <c r="O24" s="170"/>
      <c r="Q24" s="171"/>
      <c r="S24" s="172"/>
      <c r="T24" s="172"/>
      <c r="U24" s="172"/>
      <c r="V24" s="172"/>
      <c r="W24" s="172"/>
      <c r="X24" s="172"/>
      <c r="Y24" s="172"/>
      <c r="Z24" s="172"/>
      <c r="AA24" s="172"/>
      <c r="AB24" s="172"/>
      <c r="AC24" s="172"/>
      <c r="AD24" s="172"/>
      <c r="AE24" s="172"/>
      <c r="AF24" s="172"/>
      <c r="AG24" s="175"/>
      <c r="AH24" s="175"/>
      <c r="AI24" s="175"/>
      <c r="AJ24" s="175"/>
      <c r="AK24" s="175"/>
      <c r="AL24" s="175"/>
      <c r="AM24" s="175"/>
      <c r="AN24" s="175"/>
      <c r="AO24" s="175"/>
      <c r="AP24" s="175"/>
      <c r="AQ24" s="175"/>
      <c r="AR24" s="175"/>
      <c r="AS24" s="175"/>
      <c r="AT24" s="175"/>
      <c r="AU24" s="175"/>
      <c r="AV24" s="175"/>
      <c r="AW24" s="175"/>
      <c r="AX24" s="175"/>
      <c r="AY24" s="175"/>
      <c r="AZ24" s="175"/>
      <c r="BA24" s="175"/>
      <c r="BB24" s="175"/>
      <c r="BC24" s="175"/>
      <c r="BD24" s="175"/>
      <c r="BE24" s="175"/>
      <c r="BF24" s="175"/>
      <c r="BG24" s="175"/>
      <c r="BH24" s="175"/>
      <c r="BI24" s="175"/>
      <c r="BJ24" s="175"/>
      <c r="BK24" s="175"/>
      <c r="BL24" s="175"/>
      <c r="BM24" s="175"/>
      <c r="BN24" s="175"/>
      <c r="BO24" s="175"/>
      <c r="BP24" s="175"/>
      <c r="BQ24" s="175"/>
      <c r="BR24" s="175"/>
      <c r="BS24" s="175"/>
      <c r="BT24" s="175"/>
      <c r="BU24" s="175"/>
      <c r="BV24" s="175"/>
      <c r="BW24" s="175"/>
      <c r="BX24" s="175"/>
      <c r="BY24" s="175"/>
      <c r="BZ24" s="175"/>
      <c r="CA24" s="175"/>
      <c r="CB24" s="175"/>
      <c r="CC24" s="175"/>
      <c r="CD24" s="175"/>
      <c r="CE24" s="175"/>
      <c r="CF24" s="175"/>
      <c r="CG24" s="175"/>
      <c r="CH24" s="175"/>
      <c r="CI24" s="175"/>
      <c r="CJ24" s="175"/>
      <c r="CK24" s="175"/>
      <c r="CL24" s="175"/>
      <c r="CM24" s="175"/>
      <c r="CN24" s="175"/>
      <c r="CO24" s="175"/>
      <c r="CP24" s="175"/>
      <c r="CQ24" s="175"/>
      <c r="CR24" s="175"/>
      <c r="CS24" s="175"/>
      <c r="CT24" s="175"/>
      <c r="CU24" s="175"/>
      <c r="CV24" s="175"/>
      <c r="CW24" s="175"/>
      <c r="CX24" s="175"/>
      <c r="CY24" s="175"/>
      <c r="CZ24" s="175"/>
      <c r="DA24" s="175"/>
      <c r="DB24" s="175"/>
      <c r="DC24" s="175"/>
      <c r="DD24" s="175"/>
      <c r="DE24" s="175"/>
      <c r="DF24" s="175"/>
      <c r="DG24" s="175"/>
      <c r="DH24" s="175"/>
      <c r="DI24" s="175"/>
      <c r="DJ24" s="175"/>
      <c r="DK24" s="175"/>
      <c r="DL24" s="175"/>
      <c r="DM24" s="175"/>
    </row>
    <row r="25" spans="1:117" ht="15.75" x14ac:dyDescent="0.25">
      <c r="B25" s="9" t="s">
        <v>167</v>
      </c>
      <c r="C25" s="55">
        <v>50</v>
      </c>
      <c r="D25" s="56">
        <v>58</v>
      </c>
      <c r="E25" s="57">
        <v>20</v>
      </c>
      <c r="F25" s="58">
        <f t="shared" ref="F25:F40" si="0">E25*$F$21</f>
        <v>2.5131999999999999</v>
      </c>
      <c r="G25" s="59">
        <f t="shared" ref="G25:G41" si="1">E25*$G$21</f>
        <v>2.5530999999999997</v>
      </c>
      <c r="I25" s="47" t="s">
        <v>97</v>
      </c>
      <c r="J25" s="205">
        <v>16.350000000000001</v>
      </c>
      <c r="K25" s="425">
        <v>3.2199999999999998</v>
      </c>
      <c r="L25" s="48" t="s">
        <v>112</v>
      </c>
      <c r="M25" s="205">
        <v>54.66</v>
      </c>
      <c r="N25" s="427">
        <v>10.84</v>
      </c>
      <c r="O25" s="176"/>
      <c r="Q25" s="171"/>
      <c r="S25" s="177"/>
      <c r="T25" s="177"/>
      <c r="U25" s="177"/>
      <c r="V25" s="177"/>
      <c r="W25" s="177"/>
      <c r="X25" s="177"/>
      <c r="Y25" s="177"/>
      <c r="Z25" s="177"/>
      <c r="AA25" s="177"/>
      <c r="AB25" s="177"/>
      <c r="AC25" s="177"/>
      <c r="AD25" s="177"/>
      <c r="AE25" s="177"/>
      <c r="AF25" s="177"/>
      <c r="AG25" s="175"/>
      <c r="AH25" s="175"/>
    </row>
    <row r="26" spans="1:117" ht="14.25" customHeight="1" x14ac:dyDescent="0.25">
      <c r="B26" s="9"/>
      <c r="C26" s="60">
        <v>70</v>
      </c>
      <c r="D26" s="61">
        <v>83</v>
      </c>
      <c r="E26" s="62">
        <v>29</v>
      </c>
      <c r="F26" s="63">
        <f t="shared" si="0"/>
        <v>3.6441399999999997</v>
      </c>
      <c r="G26" s="64">
        <f t="shared" si="1"/>
        <v>3.7019949999999997</v>
      </c>
      <c r="I26" s="47" t="s">
        <v>98</v>
      </c>
      <c r="J26" s="205">
        <v>19.850000000000001</v>
      </c>
      <c r="K26" s="425">
        <v>3.92</v>
      </c>
      <c r="L26" s="48" t="s">
        <v>113</v>
      </c>
      <c r="M26" s="205">
        <v>57.349999999999994</v>
      </c>
      <c r="N26" s="427">
        <v>11.379999999999999</v>
      </c>
      <c r="O26" s="170"/>
      <c r="P26" s="130"/>
      <c r="Q26" s="178"/>
      <c r="S26" s="172"/>
      <c r="T26" s="172"/>
      <c r="U26" s="172"/>
      <c r="V26" s="172"/>
      <c r="W26" s="172"/>
      <c r="X26" s="172"/>
      <c r="Y26" s="172"/>
      <c r="Z26" s="172"/>
      <c r="AA26" s="172"/>
      <c r="AB26" s="172"/>
      <c r="AC26" s="172"/>
      <c r="AD26" s="172"/>
      <c r="AE26" s="172"/>
      <c r="AF26" s="172"/>
      <c r="AG26" s="175"/>
      <c r="AH26" s="175"/>
    </row>
    <row r="27" spans="1:117" ht="15.75" x14ac:dyDescent="0.25">
      <c r="B27" s="9"/>
      <c r="C27" s="60">
        <v>100</v>
      </c>
      <c r="D27" s="61">
        <v>117</v>
      </c>
      <c r="E27" s="62">
        <v>41</v>
      </c>
      <c r="F27" s="63">
        <f t="shared" si="0"/>
        <v>5.1520599999999996</v>
      </c>
      <c r="G27" s="64">
        <f t="shared" si="1"/>
        <v>5.2338549999999993</v>
      </c>
      <c r="I27" s="47" t="s">
        <v>99</v>
      </c>
      <c r="J27" s="205">
        <v>24.24</v>
      </c>
      <c r="K27" s="425">
        <v>4.79</v>
      </c>
      <c r="L27" s="48" t="s">
        <v>114</v>
      </c>
      <c r="M27" s="205">
        <v>60.019999999999996</v>
      </c>
      <c r="N27" s="427">
        <v>11.909999999999998</v>
      </c>
      <c r="O27" s="170"/>
      <c r="Q27" s="171"/>
      <c r="S27" s="172"/>
      <c r="T27" s="172"/>
      <c r="U27" s="172"/>
      <c r="V27" s="172"/>
      <c r="W27" s="172"/>
      <c r="X27" s="172"/>
      <c r="Y27" s="172"/>
      <c r="Z27" s="172"/>
      <c r="AA27" s="172"/>
      <c r="AB27" s="172"/>
      <c r="AC27" s="172"/>
      <c r="AD27" s="172"/>
      <c r="AE27" s="172"/>
      <c r="AF27" s="172"/>
      <c r="AG27" s="175"/>
      <c r="AH27" s="175"/>
    </row>
    <row r="28" spans="1:117" ht="15" customHeight="1" x14ac:dyDescent="0.25">
      <c r="B28" s="9"/>
      <c r="C28" s="60">
        <v>150</v>
      </c>
      <c r="D28" s="61">
        <v>171</v>
      </c>
      <c r="E28" s="62">
        <v>60</v>
      </c>
      <c r="F28" s="63">
        <f t="shared" si="0"/>
        <v>7.5396000000000001</v>
      </c>
      <c r="G28" s="64">
        <f t="shared" si="1"/>
        <v>7.6592999999999991</v>
      </c>
      <c r="I28" s="47" t="s">
        <v>100</v>
      </c>
      <c r="J28" s="205">
        <v>27.279999999999998</v>
      </c>
      <c r="K28" s="425">
        <v>5.38</v>
      </c>
      <c r="L28" s="48" t="s">
        <v>115</v>
      </c>
      <c r="M28" s="205">
        <v>62.67</v>
      </c>
      <c r="N28" s="427">
        <v>12.430000000000001</v>
      </c>
      <c r="O28" s="170"/>
      <c r="Q28" s="171"/>
      <c r="S28" s="177"/>
      <c r="T28" s="177"/>
      <c r="U28" s="177"/>
      <c r="V28" s="177"/>
      <c r="W28" s="177"/>
      <c r="X28" s="177"/>
      <c r="Y28" s="177"/>
      <c r="Z28" s="177"/>
      <c r="AA28" s="177"/>
      <c r="AB28" s="177"/>
      <c r="AC28" s="177"/>
      <c r="AD28" s="177"/>
      <c r="AE28" s="177"/>
      <c r="AF28" s="177"/>
      <c r="AG28" s="175"/>
      <c r="AH28" s="175"/>
    </row>
    <row r="29" spans="1:117" ht="15.75" x14ac:dyDescent="0.25">
      <c r="B29" s="9"/>
      <c r="C29" s="60">
        <v>200</v>
      </c>
      <c r="D29" s="61">
        <v>228</v>
      </c>
      <c r="E29" s="62">
        <v>80</v>
      </c>
      <c r="F29" s="63">
        <f t="shared" si="0"/>
        <v>10.0528</v>
      </c>
      <c r="G29" s="64">
        <f t="shared" si="1"/>
        <v>10.212399999999999</v>
      </c>
      <c r="I29" s="47" t="s">
        <v>101</v>
      </c>
      <c r="J29" s="205">
        <v>30.740000000000002</v>
      </c>
      <c r="K29" s="425">
        <v>6.0699999999999994</v>
      </c>
      <c r="L29" s="48" t="s">
        <v>116</v>
      </c>
      <c r="M29" s="205">
        <v>65.349999999999994</v>
      </c>
      <c r="N29" s="427">
        <v>12.969999999999999</v>
      </c>
      <c r="O29" s="176"/>
      <c r="P29" s="179"/>
      <c r="Q29" s="171"/>
      <c r="S29" s="177"/>
      <c r="T29" s="177"/>
      <c r="U29" s="177"/>
      <c r="V29" s="177"/>
      <c r="W29" s="177"/>
      <c r="X29" s="177"/>
      <c r="Y29" s="177"/>
      <c r="Z29" s="177"/>
      <c r="AA29" s="177"/>
      <c r="AB29" s="177"/>
      <c r="AC29" s="177"/>
      <c r="AD29" s="177"/>
      <c r="AE29" s="177"/>
      <c r="AF29" s="177"/>
      <c r="AG29" s="175"/>
      <c r="AH29" s="175"/>
    </row>
    <row r="30" spans="1:117" ht="15" customHeight="1" x14ac:dyDescent="0.25">
      <c r="B30" s="9"/>
      <c r="C30" s="60">
        <v>250</v>
      </c>
      <c r="D30" s="61">
        <v>284</v>
      </c>
      <c r="E30" s="62">
        <v>99</v>
      </c>
      <c r="F30" s="63">
        <f t="shared" si="0"/>
        <v>12.440339999999999</v>
      </c>
      <c r="G30" s="64">
        <f t="shared" si="1"/>
        <v>12.637844999999999</v>
      </c>
      <c r="I30" s="47" t="s">
        <v>102</v>
      </c>
      <c r="J30" s="205">
        <v>32.909999999999997</v>
      </c>
      <c r="K30" s="425">
        <v>6.5</v>
      </c>
      <c r="L30" s="48" t="s">
        <v>117</v>
      </c>
      <c r="M30" s="205">
        <v>68.010000000000005</v>
      </c>
      <c r="N30" s="427">
        <v>13.489999999999998</v>
      </c>
      <c r="O30" s="170"/>
      <c r="Q30" s="178"/>
      <c r="S30" s="172"/>
      <c r="T30" s="172"/>
      <c r="U30" s="172"/>
      <c r="V30" s="172"/>
      <c r="W30" s="172"/>
      <c r="X30" s="172"/>
      <c r="Y30" s="172"/>
      <c r="Z30" s="172"/>
      <c r="AA30" s="172"/>
      <c r="AB30" s="172"/>
      <c r="AC30" s="172"/>
      <c r="AD30" s="172"/>
      <c r="AE30" s="172"/>
      <c r="AF30" s="172"/>
      <c r="AG30" s="175"/>
      <c r="AH30" s="175"/>
    </row>
    <row r="31" spans="1:117" ht="15.75" x14ac:dyDescent="0.25">
      <c r="B31" s="9"/>
      <c r="C31" s="60">
        <v>400</v>
      </c>
      <c r="D31" s="61">
        <v>464</v>
      </c>
      <c r="E31" s="62">
        <v>162</v>
      </c>
      <c r="F31" s="63">
        <f t="shared" si="0"/>
        <v>20.356919999999999</v>
      </c>
      <c r="G31" s="64">
        <f t="shared" si="1"/>
        <v>20.680109999999999</v>
      </c>
      <c r="I31" s="47" t="s">
        <v>103</v>
      </c>
      <c r="J31" s="205">
        <v>36.06</v>
      </c>
      <c r="K31" s="425">
        <v>7.12</v>
      </c>
      <c r="L31" s="48" t="s">
        <v>118</v>
      </c>
      <c r="M31" s="205">
        <v>70.66</v>
      </c>
      <c r="N31" s="427">
        <v>14.010000000000002</v>
      </c>
      <c r="O31" s="176"/>
      <c r="Q31" s="171"/>
      <c r="S31" s="177"/>
      <c r="T31" s="177"/>
      <c r="U31" s="177"/>
      <c r="V31" s="177"/>
      <c r="W31" s="177"/>
      <c r="X31" s="177"/>
      <c r="Y31" s="177"/>
      <c r="Z31" s="177"/>
      <c r="AA31" s="177"/>
      <c r="AB31" s="177"/>
      <c r="AC31" s="177"/>
      <c r="AD31" s="177"/>
      <c r="AE31" s="177"/>
      <c r="AF31" s="177"/>
      <c r="AG31" s="175"/>
      <c r="AH31" s="175"/>
    </row>
    <row r="32" spans="1:117" ht="13.5" customHeight="1" x14ac:dyDescent="0.25">
      <c r="B32" s="65"/>
      <c r="C32" s="66">
        <v>1000</v>
      </c>
      <c r="D32" s="67">
        <v>1100</v>
      </c>
      <c r="E32" s="68">
        <v>385</v>
      </c>
      <c r="F32" s="69">
        <f t="shared" si="0"/>
        <v>48.379100000000001</v>
      </c>
      <c r="G32" s="70">
        <f t="shared" si="1"/>
        <v>49.147174999999997</v>
      </c>
      <c r="I32" s="47" t="s">
        <v>104</v>
      </c>
      <c r="J32" s="205">
        <v>39.19</v>
      </c>
      <c r="K32" s="425">
        <v>7.74</v>
      </c>
      <c r="L32" s="48" t="s">
        <v>119</v>
      </c>
      <c r="M32" s="205">
        <v>73.37</v>
      </c>
      <c r="N32" s="427">
        <v>14.56</v>
      </c>
      <c r="O32" s="176"/>
      <c r="Q32" s="171"/>
      <c r="S32" s="177"/>
      <c r="T32" s="177"/>
      <c r="U32" s="177"/>
      <c r="V32" s="177"/>
      <c r="W32" s="177"/>
      <c r="X32" s="177"/>
      <c r="Y32" s="177"/>
      <c r="Z32" s="177"/>
      <c r="AA32" s="177"/>
      <c r="AB32" s="177"/>
      <c r="AC32" s="177"/>
      <c r="AD32" s="177"/>
      <c r="AE32" s="177"/>
      <c r="AF32" s="177"/>
      <c r="AG32" s="175"/>
      <c r="AH32" s="175"/>
    </row>
    <row r="33" spans="2:34" ht="13.5" customHeight="1" x14ac:dyDescent="0.25">
      <c r="B33" s="9" t="s">
        <v>168</v>
      </c>
      <c r="C33" s="55">
        <v>150</v>
      </c>
      <c r="D33" s="56">
        <v>185</v>
      </c>
      <c r="E33" s="57">
        <v>65</v>
      </c>
      <c r="F33" s="58">
        <f t="shared" si="0"/>
        <v>8.1678999999999995</v>
      </c>
      <c r="G33" s="59">
        <f t="shared" si="1"/>
        <v>8.2975750000000001</v>
      </c>
      <c r="I33" s="47" t="s">
        <v>105</v>
      </c>
      <c r="J33" s="205">
        <v>42.33</v>
      </c>
      <c r="K33" s="425">
        <v>8.36</v>
      </c>
      <c r="L33" s="48" t="s">
        <v>120</v>
      </c>
      <c r="M33" s="205">
        <v>76.009999999999991</v>
      </c>
      <c r="N33" s="427">
        <v>15.07</v>
      </c>
      <c r="O33" s="176"/>
      <c r="Q33" s="130"/>
      <c r="S33" s="177"/>
      <c r="T33" s="177"/>
      <c r="U33" s="177"/>
      <c r="V33" s="177"/>
      <c r="W33" s="177"/>
      <c r="X33" s="177"/>
      <c r="Y33" s="177"/>
      <c r="Z33" s="177"/>
      <c r="AA33" s="177"/>
      <c r="AB33" s="177"/>
      <c r="AC33" s="177"/>
      <c r="AD33" s="177"/>
      <c r="AE33" s="177"/>
      <c r="AF33" s="177"/>
      <c r="AG33" s="175"/>
      <c r="AH33" s="175"/>
    </row>
    <row r="34" spans="2:34" ht="14.25" customHeight="1" x14ac:dyDescent="0.25">
      <c r="B34" s="9"/>
      <c r="C34" s="60">
        <v>175</v>
      </c>
      <c r="D34" s="61">
        <v>210</v>
      </c>
      <c r="E34" s="62">
        <v>74</v>
      </c>
      <c r="F34" s="63">
        <f t="shared" si="0"/>
        <v>9.2988400000000002</v>
      </c>
      <c r="G34" s="64">
        <f t="shared" si="1"/>
        <v>9.4464699999999997</v>
      </c>
      <c r="I34" s="47" t="s">
        <v>106</v>
      </c>
      <c r="J34" s="205">
        <v>45.47</v>
      </c>
      <c r="K34" s="425">
        <v>8.98</v>
      </c>
      <c r="L34" s="48" t="s">
        <v>121</v>
      </c>
      <c r="M34" s="205">
        <v>78.680000000000007</v>
      </c>
      <c r="N34" s="427">
        <v>15.61</v>
      </c>
      <c r="AG34" s="175"/>
      <c r="AH34" s="175"/>
    </row>
    <row r="35" spans="2:34" ht="17.45" customHeight="1" thickBot="1" x14ac:dyDescent="0.3">
      <c r="B35" s="9"/>
      <c r="C35" s="60">
        <v>250</v>
      </c>
      <c r="D35" s="61">
        <v>295</v>
      </c>
      <c r="E35" s="62">
        <v>103</v>
      </c>
      <c r="F35" s="63">
        <f t="shared" si="0"/>
        <v>12.942979999999999</v>
      </c>
      <c r="G35" s="64">
        <f t="shared" si="1"/>
        <v>13.148465</v>
      </c>
      <c r="I35" s="71" t="s">
        <v>107</v>
      </c>
      <c r="J35" s="206">
        <v>46.04</v>
      </c>
      <c r="K35" s="426">
        <v>9.1399999999999988</v>
      </c>
      <c r="L35" s="72"/>
      <c r="M35" s="73"/>
      <c r="N35" s="74"/>
      <c r="AG35" s="175"/>
      <c r="AH35" s="175"/>
    </row>
    <row r="36" spans="2:34" ht="15.6" customHeight="1" x14ac:dyDescent="0.25">
      <c r="B36" s="9"/>
      <c r="C36" s="60">
        <v>400</v>
      </c>
      <c r="D36" s="61">
        <v>455</v>
      </c>
      <c r="E36" s="62">
        <v>159</v>
      </c>
      <c r="F36" s="63">
        <f t="shared" si="0"/>
        <v>19.979939999999999</v>
      </c>
      <c r="G36" s="64">
        <f t="shared" si="1"/>
        <v>20.297144999999997</v>
      </c>
      <c r="I36" s="9" t="s">
        <v>193</v>
      </c>
      <c r="L36" s="431" t="s">
        <v>292</v>
      </c>
      <c r="N36" s="428">
        <v>0.72</v>
      </c>
      <c r="O36" s="130"/>
      <c r="T36" s="180"/>
      <c r="U36" s="180"/>
      <c r="V36" s="180"/>
      <c r="W36" s="180"/>
      <c r="X36" s="180"/>
      <c r="Y36" s="180"/>
      <c r="Z36" s="180"/>
      <c r="AA36" s="180"/>
      <c r="AB36" s="180"/>
      <c r="AC36" s="180"/>
      <c r="AD36" s="180"/>
      <c r="AE36" s="180"/>
      <c r="AF36" s="180"/>
      <c r="AG36" s="175"/>
      <c r="AH36" s="175"/>
    </row>
    <row r="37" spans="2:34" ht="15.75" customHeight="1" x14ac:dyDescent="0.25">
      <c r="B37" s="9"/>
      <c r="C37" s="60">
        <v>1000</v>
      </c>
      <c r="D37" s="61">
        <v>1080</v>
      </c>
      <c r="E37" s="62">
        <v>378</v>
      </c>
      <c r="F37" s="63">
        <f t="shared" si="0"/>
        <v>47.499479999999998</v>
      </c>
      <c r="G37" s="64">
        <f t="shared" si="1"/>
        <v>48.253589999999996</v>
      </c>
      <c r="I37" s="49" t="s">
        <v>1</v>
      </c>
      <c r="J37" s="75"/>
      <c r="K37" s="75"/>
      <c r="L37" s="432"/>
      <c r="M37" s="75"/>
      <c r="N37" s="429" t="s">
        <v>156</v>
      </c>
      <c r="O37" s="130"/>
      <c r="Q37" s="130"/>
      <c r="T37" s="180"/>
      <c r="U37" s="180"/>
      <c r="V37" s="180"/>
      <c r="W37" s="180"/>
      <c r="X37" s="180"/>
      <c r="Y37" s="180"/>
      <c r="Z37" s="180"/>
      <c r="AA37" s="180"/>
      <c r="AB37" s="180"/>
      <c r="AC37" s="180"/>
      <c r="AD37" s="180"/>
      <c r="AE37" s="180"/>
      <c r="AF37" s="180"/>
    </row>
    <row r="38" spans="2:34" ht="16.5" customHeight="1" x14ac:dyDescent="0.25">
      <c r="B38" s="65"/>
      <c r="C38" s="66">
        <v>1500</v>
      </c>
      <c r="D38" s="67">
        <v>1625</v>
      </c>
      <c r="E38" s="68">
        <v>569</v>
      </c>
      <c r="F38" s="69">
        <f t="shared" si="0"/>
        <v>71.500540000000001</v>
      </c>
      <c r="G38" s="70">
        <f t="shared" si="1"/>
        <v>72.635694999999998</v>
      </c>
      <c r="I38" s="77" t="s">
        <v>194</v>
      </c>
      <c r="L38" s="431" t="s">
        <v>292</v>
      </c>
      <c r="N38" s="430">
        <v>0.70000000000000007</v>
      </c>
    </row>
    <row r="39" spans="2:34" ht="15.75" x14ac:dyDescent="0.25">
      <c r="B39" s="78" t="s">
        <v>209</v>
      </c>
      <c r="C39" s="79">
        <v>175</v>
      </c>
      <c r="D39" s="80">
        <v>205</v>
      </c>
      <c r="E39" s="81">
        <v>72</v>
      </c>
      <c r="F39" s="82">
        <f t="shared" si="0"/>
        <v>9.0475199999999987</v>
      </c>
      <c r="G39" s="83">
        <f t="shared" si="1"/>
        <v>9.19116</v>
      </c>
      <c r="I39" s="49" t="s">
        <v>57</v>
      </c>
      <c r="J39" s="75"/>
      <c r="K39" s="75"/>
      <c r="L39" s="432"/>
      <c r="M39" s="75"/>
      <c r="N39" s="429" t="s">
        <v>156</v>
      </c>
      <c r="R39" s="181"/>
      <c r="S39" s="2"/>
      <c r="T39" s="2"/>
    </row>
    <row r="40" spans="2:34" ht="15.75" x14ac:dyDescent="0.25">
      <c r="B40" s="84"/>
      <c r="C40" s="85">
        <v>400</v>
      </c>
      <c r="D40" s="86">
        <v>437</v>
      </c>
      <c r="E40" s="87">
        <v>153</v>
      </c>
      <c r="F40" s="88">
        <f t="shared" si="0"/>
        <v>19.22598</v>
      </c>
      <c r="G40" s="89">
        <f t="shared" si="1"/>
        <v>19.531215</v>
      </c>
      <c r="I40" s="9" t="s">
        <v>210</v>
      </c>
      <c r="J40" s="18"/>
      <c r="K40" s="18"/>
      <c r="L40" s="431" t="s">
        <v>291</v>
      </c>
      <c r="N40" s="428">
        <v>0.31</v>
      </c>
      <c r="R40" s="181"/>
      <c r="S40" s="2"/>
      <c r="T40" s="2"/>
    </row>
    <row r="41" spans="2:34" ht="16.5" thickBot="1" x14ac:dyDescent="0.3">
      <c r="B41" s="90"/>
      <c r="C41" s="91">
        <v>1000</v>
      </c>
      <c r="D41" s="92">
        <v>1070</v>
      </c>
      <c r="E41" s="93">
        <v>375</v>
      </c>
      <c r="F41" s="94">
        <f>E41*$F$21</f>
        <v>47.122499999999995</v>
      </c>
      <c r="G41" s="95">
        <f t="shared" si="1"/>
        <v>47.870624999999997</v>
      </c>
      <c r="I41" s="96" t="s">
        <v>157</v>
      </c>
      <c r="J41" s="97"/>
      <c r="K41" s="98"/>
      <c r="L41" s="98"/>
      <c r="M41" s="75"/>
      <c r="N41" s="76" t="s">
        <v>156</v>
      </c>
      <c r="R41" s="130"/>
      <c r="S41" s="2"/>
      <c r="T41" s="2"/>
    </row>
    <row r="42" spans="2:34" ht="23.25" customHeight="1" thickBot="1" x14ac:dyDescent="0.25">
      <c r="F42" s="100"/>
      <c r="G42" s="100"/>
      <c r="I42" s="498" t="s">
        <v>161</v>
      </c>
      <c r="J42" s="499"/>
      <c r="K42" s="499"/>
      <c r="L42" s="499"/>
      <c r="M42" s="499"/>
      <c r="N42" s="500"/>
      <c r="O42" s="182"/>
      <c r="R42" s="183"/>
      <c r="S42" s="130"/>
      <c r="T42" s="2"/>
      <c r="W42" s="184"/>
      <c r="X42" s="184"/>
      <c r="Y42" s="184"/>
      <c r="Z42" s="184"/>
      <c r="AA42" s="184"/>
      <c r="AB42" s="184"/>
      <c r="AC42" s="184"/>
      <c r="AD42" s="184"/>
      <c r="AE42" s="184"/>
      <c r="AF42" s="184"/>
    </row>
    <row r="43" spans="2:34" ht="21" customHeight="1" thickBot="1" x14ac:dyDescent="0.35">
      <c r="B43" s="481" t="s">
        <v>239</v>
      </c>
      <c r="C43" s="487"/>
      <c r="D43" s="487"/>
      <c r="E43" s="487"/>
      <c r="F43" s="101" t="s">
        <v>6</v>
      </c>
      <c r="G43" s="102" t="s">
        <v>38</v>
      </c>
      <c r="S43" s="130"/>
      <c r="T43" s="2"/>
    </row>
    <row r="44" spans="2:34" ht="43.5" customHeight="1" x14ac:dyDescent="0.25">
      <c r="B44" s="149" t="s">
        <v>92</v>
      </c>
      <c r="C44" s="150" t="s">
        <v>205</v>
      </c>
      <c r="D44" s="150" t="s">
        <v>207</v>
      </c>
      <c r="E44" s="151" t="s">
        <v>86</v>
      </c>
      <c r="F44" s="152" t="s">
        <v>4</v>
      </c>
      <c r="G44" s="153" t="s">
        <v>5</v>
      </c>
      <c r="I44" s="510" t="s">
        <v>240</v>
      </c>
      <c r="J44" s="511"/>
      <c r="K44" s="511"/>
      <c r="L44" s="511"/>
      <c r="M44" s="511"/>
      <c r="N44" s="512"/>
      <c r="S44" s="130"/>
      <c r="T44" s="2"/>
    </row>
    <row r="45" spans="2:34" ht="17.25" customHeight="1" x14ac:dyDescent="0.25">
      <c r="B45" s="103" t="s">
        <v>197</v>
      </c>
      <c r="C45" s="104">
        <v>26</v>
      </c>
      <c r="D45" s="104">
        <v>26</v>
      </c>
      <c r="E45" s="105">
        <f>350*$D$45/1000</f>
        <v>9.1</v>
      </c>
      <c r="F45" s="107">
        <f t="shared" ref="F45:F50" si="2">E45*$F$21</f>
        <v>1.1435059999999999</v>
      </c>
      <c r="G45" s="108">
        <f>E45*$G$21</f>
        <v>1.1616604999999998</v>
      </c>
      <c r="I45" s="106"/>
      <c r="J45" s="507" t="s">
        <v>0</v>
      </c>
      <c r="K45" s="507"/>
      <c r="L45" s="509"/>
      <c r="M45" s="507" t="s">
        <v>132</v>
      </c>
      <c r="N45" s="508"/>
      <c r="O45" s="185"/>
      <c r="S45" s="130"/>
      <c r="T45" s="2"/>
      <c r="W45" s="186"/>
      <c r="X45" s="186"/>
      <c r="Y45" s="186"/>
      <c r="Z45" s="186"/>
      <c r="AA45" s="186"/>
      <c r="AB45" s="186"/>
      <c r="AC45" s="186"/>
      <c r="AD45" s="186"/>
      <c r="AE45" s="186"/>
      <c r="AF45" s="186"/>
    </row>
    <row r="46" spans="2:34" ht="17.25" customHeight="1" x14ac:dyDescent="0.25">
      <c r="B46" s="103" t="s">
        <v>198</v>
      </c>
      <c r="C46" s="61">
        <v>32</v>
      </c>
      <c r="D46" s="61">
        <v>32</v>
      </c>
      <c r="E46" s="105">
        <f>350*$D$46/1000</f>
        <v>11.2</v>
      </c>
      <c r="F46" s="107">
        <f t="shared" si="2"/>
        <v>1.4073919999999998</v>
      </c>
      <c r="G46" s="108">
        <f>E46*$G$21</f>
        <v>1.4297359999999999</v>
      </c>
      <c r="I46" s="109"/>
      <c r="K46" s="110" t="s">
        <v>148</v>
      </c>
      <c r="L46" s="110" t="s">
        <v>149</v>
      </c>
      <c r="M46" s="111" t="s">
        <v>148</v>
      </c>
      <c r="N46" s="112" t="s">
        <v>149</v>
      </c>
      <c r="O46" s="130"/>
      <c r="S46" s="130"/>
      <c r="T46" s="2"/>
      <c r="W46" s="180"/>
      <c r="X46" s="180"/>
      <c r="Y46" s="180"/>
      <c r="Z46" s="180"/>
      <c r="AA46" s="180"/>
      <c r="AB46" s="180"/>
      <c r="AC46" s="180"/>
      <c r="AD46" s="180"/>
      <c r="AE46" s="180"/>
      <c r="AF46" s="180"/>
    </row>
    <row r="47" spans="2:34" ht="17.25" customHeight="1" x14ac:dyDescent="0.25">
      <c r="B47" s="103" t="s">
        <v>199</v>
      </c>
      <c r="C47" s="61">
        <v>42</v>
      </c>
      <c r="D47" s="61">
        <v>42</v>
      </c>
      <c r="E47" s="105">
        <f>350*$D$47/1000</f>
        <v>14.7</v>
      </c>
      <c r="F47" s="107">
        <f t="shared" si="2"/>
        <v>1.8472019999999998</v>
      </c>
      <c r="G47" s="108">
        <f t="shared" ref="G47:G50" si="3">E47*$G$21</f>
        <v>1.8765284999999998</v>
      </c>
      <c r="I47" s="523" t="s">
        <v>169</v>
      </c>
      <c r="J47" s="524"/>
      <c r="K47" s="113">
        <f>F27+J21+N36+N38</f>
        <v>9.9820599999999988</v>
      </c>
      <c r="L47" s="113">
        <f>N38+N36+J21+F47</f>
        <v>6.6772019999999994</v>
      </c>
      <c r="M47" s="207">
        <f>N38+N36+J21+G27</f>
        <v>10.063855</v>
      </c>
      <c r="N47" s="114">
        <f>N38+N36+J21+G47</f>
        <v>6.7065285000000001</v>
      </c>
      <c r="O47" s="130"/>
      <c r="S47" s="2"/>
      <c r="T47" s="2"/>
      <c r="W47" s="180"/>
      <c r="X47" s="180"/>
      <c r="Y47" s="180"/>
      <c r="Z47" s="180"/>
      <c r="AA47" s="180"/>
      <c r="AB47" s="180"/>
      <c r="AC47" s="180"/>
      <c r="AD47" s="180"/>
      <c r="AE47" s="180"/>
      <c r="AF47" s="180"/>
    </row>
    <row r="48" spans="2:34" ht="17.25" customHeight="1" thickBot="1" x14ac:dyDescent="0.3">
      <c r="B48" s="103" t="s">
        <v>200</v>
      </c>
      <c r="C48" s="61">
        <v>73</v>
      </c>
      <c r="D48" s="61">
        <v>73</v>
      </c>
      <c r="E48" s="105">
        <f>350*$D$48/1000</f>
        <v>25.55</v>
      </c>
      <c r="F48" s="107">
        <f t="shared" si="2"/>
        <v>3.2106129999999999</v>
      </c>
      <c r="G48" s="108">
        <f t="shared" si="3"/>
        <v>3.26158525</v>
      </c>
      <c r="I48" s="525" t="s">
        <v>170</v>
      </c>
      <c r="J48" s="499"/>
      <c r="K48" s="115">
        <f>N38+N36+J22+F27</f>
        <v>13.852059999999998</v>
      </c>
      <c r="L48" s="115">
        <f>N38+N36+J21+F27</f>
        <v>9.9820600000000006</v>
      </c>
      <c r="M48" s="116">
        <f>N38+N36+J22+G27</f>
        <v>13.933854999999998</v>
      </c>
      <c r="N48" s="117">
        <f>N38+N36+J22+G47</f>
        <v>10.576528499999998</v>
      </c>
      <c r="O48" s="130"/>
      <c r="S48" s="2"/>
      <c r="T48" s="2"/>
      <c r="W48" s="180"/>
      <c r="X48" s="180"/>
      <c r="Y48" s="180"/>
      <c r="Z48" s="180"/>
      <c r="AA48" s="180"/>
      <c r="AB48" s="180"/>
      <c r="AC48" s="180"/>
      <c r="AD48" s="180"/>
      <c r="AE48" s="180"/>
      <c r="AF48" s="180"/>
    </row>
    <row r="49" spans="2:32" ht="17.25" customHeight="1" thickBot="1" x14ac:dyDescent="0.3">
      <c r="B49" s="103" t="s">
        <v>201</v>
      </c>
      <c r="C49" s="61">
        <v>93</v>
      </c>
      <c r="D49" s="61">
        <v>93</v>
      </c>
      <c r="E49" s="105">
        <f>350*$D$49/1000</f>
        <v>32.549999999999997</v>
      </c>
      <c r="F49" s="107">
        <f t="shared" si="2"/>
        <v>4.0902329999999996</v>
      </c>
      <c r="G49" s="108">
        <f t="shared" si="3"/>
        <v>4.1551702499999994</v>
      </c>
      <c r="O49" s="130"/>
      <c r="S49" s="2"/>
      <c r="T49" s="2"/>
      <c r="W49" s="180"/>
      <c r="X49" s="180"/>
      <c r="Y49" s="180"/>
      <c r="Z49" s="180"/>
      <c r="AA49" s="180"/>
      <c r="AB49" s="180"/>
      <c r="AC49" s="180"/>
      <c r="AD49" s="180"/>
      <c r="AE49" s="180"/>
      <c r="AF49" s="180"/>
    </row>
    <row r="50" spans="2:32" ht="17.25" customHeight="1" x14ac:dyDescent="0.25">
      <c r="B50" s="103" t="s">
        <v>202</v>
      </c>
      <c r="C50" s="61">
        <v>126</v>
      </c>
      <c r="D50" s="61">
        <v>126</v>
      </c>
      <c r="E50" s="105">
        <f>350*$D$50/1000</f>
        <v>44.1</v>
      </c>
      <c r="F50" s="107">
        <f t="shared" si="2"/>
        <v>5.5416059999999998</v>
      </c>
      <c r="G50" s="108">
        <f t="shared" si="3"/>
        <v>5.6295855000000001</v>
      </c>
      <c r="I50" s="118" t="s">
        <v>2</v>
      </c>
      <c r="J50" s="119"/>
      <c r="K50" s="119"/>
      <c r="L50" s="119"/>
      <c r="M50" s="119"/>
      <c r="N50" s="120"/>
      <c r="O50" s="130"/>
      <c r="S50" s="2"/>
      <c r="T50" s="2"/>
      <c r="W50" s="180"/>
      <c r="X50" s="180"/>
      <c r="Y50" s="180"/>
      <c r="Z50" s="180"/>
      <c r="AA50" s="180"/>
      <c r="AB50" s="180"/>
      <c r="AC50" s="180"/>
      <c r="AD50" s="180"/>
      <c r="AE50" s="180"/>
      <c r="AF50" s="180"/>
    </row>
    <row r="51" spans="2:32" ht="17.25" customHeight="1" x14ac:dyDescent="0.25">
      <c r="B51" s="103" t="s">
        <v>203</v>
      </c>
      <c r="C51" s="61">
        <v>189</v>
      </c>
      <c r="D51" s="61">
        <v>189</v>
      </c>
      <c r="E51" s="105">
        <f>350*$D$51/1000</f>
        <v>66.150000000000006</v>
      </c>
      <c r="F51" s="107">
        <f>E51*$F$21</f>
        <v>8.3124090000000006</v>
      </c>
      <c r="G51" s="108">
        <f>E51*$G$21</f>
        <v>8.4443782499999998</v>
      </c>
      <c r="I51" s="121" t="s">
        <v>173</v>
      </c>
      <c r="J51" s="113">
        <f>N40</f>
        <v>0.31</v>
      </c>
      <c r="K51" s="113"/>
      <c r="L51" s="122" t="s">
        <v>172</v>
      </c>
      <c r="N51" s="123"/>
      <c r="S51" s="130"/>
      <c r="T51" s="2"/>
      <c r="W51" s="180"/>
      <c r="X51" s="180"/>
      <c r="Y51" s="180"/>
      <c r="Z51" s="180"/>
      <c r="AA51" s="180"/>
      <c r="AB51" s="180"/>
      <c r="AC51" s="180"/>
      <c r="AD51" s="180"/>
      <c r="AE51" s="180"/>
      <c r="AF51" s="180"/>
    </row>
    <row r="52" spans="2:32" ht="17.25" customHeight="1" x14ac:dyDescent="0.25">
      <c r="B52" s="124" t="s">
        <v>204</v>
      </c>
      <c r="C52" s="67">
        <v>319</v>
      </c>
      <c r="D52" s="67">
        <v>319</v>
      </c>
      <c r="E52" s="125">
        <f>350*$D$52/1000</f>
        <v>111.65</v>
      </c>
      <c r="F52" s="126">
        <f>E52*$F$21</f>
        <v>14.029939000000001</v>
      </c>
      <c r="G52" s="127">
        <f>E52*$G$21</f>
        <v>14.25268075</v>
      </c>
      <c r="I52" s="121" t="s">
        <v>3</v>
      </c>
      <c r="J52" s="113">
        <f>N38</f>
        <v>0.70000000000000007</v>
      </c>
      <c r="K52" s="113"/>
      <c r="L52" s="2" t="s">
        <v>196</v>
      </c>
      <c r="N52" s="123"/>
      <c r="S52" s="130"/>
      <c r="T52" s="2"/>
      <c r="W52" s="180"/>
      <c r="X52" s="180"/>
      <c r="Y52" s="180"/>
      <c r="Z52" s="180"/>
      <c r="AA52" s="180"/>
      <c r="AB52" s="180"/>
      <c r="AC52" s="180"/>
      <c r="AD52" s="180"/>
      <c r="AE52" s="180"/>
      <c r="AF52" s="180"/>
    </row>
    <row r="53" spans="2:32" ht="17.25" customHeight="1" x14ac:dyDescent="0.25">
      <c r="B53" s="513" t="s">
        <v>208</v>
      </c>
      <c r="C53" s="514"/>
      <c r="D53" s="514"/>
      <c r="E53" s="514"/>
      <c r="F53" s="514"/>
      <c r="G53" s="515"/>
      <c r="I53" s="121" t="s">
        <v>174</v>
      </c>
      <c r="J53" s="113">
        <f>N36</f>
        <v>0.72</v>
      </c>
      <c r="K53" s="113"/>
      <c r="L53" s="2" t="s">
        <v>196</v>
      </c>
      <c r="N53" s="123"/>
      <c r="S53" s="2"/>
      <c r="T53" s="2"/>
      <c r="W53" s="180"/>
      <c r="X53" s="180"/>
      <c r="Y53" s="180"/>
      <c r="Z53" s="180"/>
      <c r="AA53" s="180"/>
      <c r="AB53" s="180"/>
      <c r="AC53" s="180"/>
      <c r="AD53" s="180"/>
      <c r="AE53" s="180"/>
      <c r="AF53" s="180"/>
    </row>
    <row r="54" spans="2:32" ht="17.25" customHeight="1" x14ac:dyDescent="0.25">
      <c r="B54" s="460"/>
      <c r="C54" s="458"/>
      <c r="D54" s="458"/>
      <c r="E54" s="458"/>
      <c r="F54" s="458"/>
      <c r="G54" s="459"/>
      <c r="I54" s="128" t="s">
        <v>211</v>
      </c>
      <c r="J54" s="129">
        <f>F21</f>
        <v>0.12565999999999999</v>
      </c>
      <c r="K54" s="129"/>
      <c r="L54" s="2" t="s">
        <v>171</v>
      </c>
      <c r="N54" s="123"/>
      <c r="S54" s="2"/>
      <c r="T54" s="2"/>
      <c r="W54" s="180"/>
      <c r="X54" s="180"/>
      <c r="Y54" s="180"/>
      <c r="Z54" s="180"/>
      <c r="AA54" s="180"/>
      <c r="AB54" s="180"/>
      <c r="AC54" s="180"/>
      <c r="AD54" s="180"/>
      <c r="AE54" s="180"/>
      <c r="AF54" s="180"/>
    </row>
    <row r="55" spans="2:32" ht="15.75" customHeight="1" thickBot="1" x14ac:dyDescent="0.3">
      <c r="B55" s="516"/>
      <c r="C55" s="499"/>
      <c r="D55" s="499"/>
      <c r="E55" s="499"/>
      <c r="F55" s="499"/>
      <c r="G55" s="500"/>
      <c r="I55" s="128" t="s">
        <v>212</v>
      </c>
      <c r="J55" s="129">
        <f>G21</f>
        <v>0.12765499999999999</v>
      </c>
      <c r="K55" s="129"/>
      <c r="L55" s="2" t="s">
        <v>171</v>
      </c>
      <c r="N55" s="123"/>
      <c r="S55" s="2"/>
      <c r="W55" s="180"/>
      <c r="X55" s="180"/>
      <c r="Y55" s="180"/>
      <c r="Z55" s="180"/>
      <c r="AA55" s="180"/>
      <c r="AB55" s="180"/>
      <c r="AC55" s="180"/>
      <c r="AD55" s="180"/>
      <c r="AE55" s="180"/>
      <c r="AF55" s="180"/>
    </row>
    <row r="56" spans="2:32" ht="17.25" customHeight="1" x14ac:dyDescent="0.2">
      <c r="I56" s="517" t="s">
        <v>217</v>
      </c>
      <c r="J56" s="518"/>
      <c r="K56" s="518"/>
      <c r="L56" s="518"/>
      <c r="M56" s="518"/>
      <c r="N56" s="519"/>
      <c r="S56" s="2"/>
      <c r="W56" s="180"/>
      <c r="X56" s="180"/>
      <c r="Y56" s="180"/>
      <c r="Z56" s="180"/>
      <c r="AA56" s="180"/>
      <c r="AB56" s="180"/>
      <c r="AC56" s="180"/>
      <c r="AD56" s="180"/>
      <c r="AE56" s="180"/>
      <c r="AF56" s="180"/>
    </row>
    <row r="57" spans="2:32" ht="34.5" customHeight="1" thickBot="1" x14ac:dyDescent="0.25">
      <c r="I57" s="520"/>
      <c r="J57" s="521"/>
      <c r="K57" s="521"/>
      <c r="L57" s="521"/>
      <c r="M57" s="521"/>
      <c r="N57" s="522"/>
      <c r="S57" s="2"/>
      <c r="W57" s="180"/>
      <c r="X57" s="180"/>
      <c r="Y57" s="180"/>
      <c r="Z57" s="180"/>
      <c r="AA57" s="180"/>
      <c r="AB57" s="180"/>
      <c r="AC57" s="180"/>
      <c r="AD57" s="180"/>
      <c r="AE57" s="180"/>
      <c r="AF57" s="180"/>
    </row>
    <row r="58" spans="2:32" ht="12" customHeight="1" thickBot="1" x14ac:dyDescent="0.25">
      <c r="B58" s="131"/>
      <c r="C58" s="131"/>
      <c r="D58" s="131"/>
      <c r="E58" s="131"/>
      <c r="F58" s="131"/>
      <c r="G58" s="132"/>
      <c r="I58" s="526"/>
      <c r="J58" s="458"/>
      <c r="K58" s="458"/>
      <c r="L58" s="458"/>
      <c r="M58" s="458"/>
      <c r="N58" s="458"/>
      <c r="P58" s="130"/>
      <c r="W58" s="180"/>
      <c r="X58" s="180"/>
      <c r="Y58" s="180"/>
      <c r="Z58" s="180"/>
      <c r="AA58" s="180"/>
      <c r="AB58" s="180"/>
      <c r="AC58" s="180"/>
      <c r="AD58" s="180"/>
      <c r="AE58" s="180"/>
      <c r="AF58" s="180"/>
    </row>
    <row r="59" spans="2:32" ht="20.25" customHeight="1" x14ac:dyDescent="0.35">
      <c r="B59" s="133"/>
      <c r="C59" s="450" t="s">
        <v>221</v>
      </c>
      <c r="D59" s="451"/>
      <c r="E59" s="461" t="s">
        <v>220</v>
      </c>
      <c r="F59" s="462"/>
      <c r="G59" s="462"/>
      <c r="H59" s="462"/>
      <c r="I59" s="462"/>
      <c r="J59" s="462"/>
      <c r="K59" s="462"/>
      <c r="L59" s="463"/>
      <c r="M59" s="464" t="s">
        <v>189</v>
      </c>
      <c r="N59" s="465"/>
      <c r="O59" s="187"/>
    </row>
    <row r="60" spans="2:32" ht="27" customHeight="1" x14ac:dyDescent="0.25">
      <c r="B60" s="9"/>
      <c r="C60" s="452"/>
      <c r="D60" s="453"/>
      <c r="E60" s="472" t="s">
        <v>225</v>
      </c>
      <c r="F60" s="473"/>
      <c r="G60" s="471" t="s">
        <v>213</v>
      </c>
      <c r="H60" s="471"/>
      <c r="I60" s="471"/>
      <c r="J60" s="468" t="s">
        <v>214</v>
      </c>
      <c r="K60" s="469"/>
      <c r="L60" s="470"/>
      <c r="M60" s="466"/>
      <c r="N60" s="467"/>
      <c r="O60" s="187"/>
    </row>
    <row r="61" spans="2:32" ht="29.25" customHeight="1" x14ac:dyDescent="0.25">
      <c r="B61" s="9"/>
      <c r="C61" s="452"/>
      <c r="D61" s="453"/>
      <c r="E61" s="474"/>
      <c r="F61" s="473"/>
      <c r="G61" s="471"/>
      <c r="H61" s="471"/>
      <c r="I61" s="471"/>
      <c r="J61" s="469"/>
      <c r="K61" s="469"/>
      <c r="L61" s="470"/>
      <c r="M61" s="442" t="s">
        <v>179</v>
      </c>
      <c r="N61" s="443"/>
      <c r="O61" s="187"/>
    </row>
    <row r="62" spans="2:32" ht="17.25" customHeight="1" x14ac:dyDescent="0.25">
      <c r="B62" s="134"/>
      <c r="C62" s="452"/>
      <c r="D62" s="453"/>
      <c r="E62" s="474"/>
      <c r="F62" s="473"/>
      <c r="G62" s="471"/>
      <c r="H62" s="471"/>
      <c r="I62" s="471"/>
      <c r="J62" s="469"/>
      <c r="K62" s="469"/>
      <c r="L62" s="470"/>
      <c r="M62" s="442" t="s">
        <v>180</v>
      </c>
      <c r="N62" s="443"/>
    </row>
    <row r="63" spans="2:32" ht="17.25" customHeight="1" x14ac:dyDescent="0.25">
      <c r="B63" s="134"/>
      <c r="C63" s="454" t="s">
        <v>215</v>
      </c>
      <c r="D63" s="455"/>
      <c r="E63" s="137" t="s">
        <v>223</v>
      </c>
      <c r="F63" s="135"/>
      <c r="G63" s="137" t="s">
        <v>175</v>
      </c>
      <c r="J63" s="137" t="s">
        <v>186</v>
      </c>
      <c r="L63" s="123"/>
      <c r="M63" s="442" t="s">
        <v>181</v>
      </c>
      <c r="N63" s="443"/>
      <c r="S63" s="2"/>
    </row>
    <row r="64" spans="2:32" ht="15" customHeight="1" x14ac:dyDescent="0.25">
      <c r="B64" s="134"/>
      <c r="C64" s="456"/>
      <c r="D64" s="455"/>
      <c r="F64" s="135"/>
      <c r="G64" s="137" t="s">
        <v>176</v>
      </c>
      <c r="J64" s="137" t="s">
        <v>187</v>
      </c>
      <c r="L64" s="123"/>
      <c r="M64" s="442" t="s">
        <v>191</v>
      </c>
      <c r="N64" s="443"/>
      <c r="S64" s="2"/>
    </row>
    <row r="65" spans="2:19" ht="15.75" customHeight="1" x14ac:dyDescent="0.25">
      <c r="B65" s="134"/>
      <c r="C65" s="456"/>
      <c r="D65" s="455"/>
      <c r="F65" s="135"/>
      <c r="G65" s="137" t="s">
        <v>177</v>
      </c>
      <c r="J65" s="137" t="s">
        <v>190</v>
      </c>
      <c r="L65" s="123"/>
      <c r="M65" s="442" t="s">
        <v>182</v>
      </c>
      <c r="N65" s="443"/>
      <c r="S65" s="2"/>
    </row>
    <row r="66" spans="2:19" ht="16.5" customHeight="1" x14ac:dyDescent="0.25">
      <c r="B66" s="134"/>
      <c r="C66" s="456"/>
      <c r="D66" s="455"/>
      <c r="F66" s="135"/>
      <c r="G66" s="137" t="s">
        <v>178</v>
      </c>
      <c r="L66" s="123"/>
      <c r="M66" s="442" t="s">
        <v>183</v>
      </c>
      <c r="N66" s="443"/>
      <c r="S66" s="2"/>
    </row>
    <row r="67" spans="2:19" ht="15.75" x14ac:dyDescent="0.25">
      <c r="B67" s="134"/>
      <c r="C67" s="456"/>
      <c r="D67" s="455"/>
      <c r="E67" s="44"/>
      <c r="F67" s="135"/>
      <c r="G67" s="136"/>
      <c r="L67" s="123"/>
      <c r="M67" s="442" t="s">
        <v>184</v>
      </c>
      <c r="N67" s="443"/>
      <c r="S67" s="2"/>
    </row>
    <row r="68" spans="2:19" ht="14.25" customHeight="1" x14ac:dyDescent="0.25">
      <c r="B68" s="457" t="s">
        <v>222</v>
      </c>
      <c r="C68" s="458"/>
      <c r="D68" s="459"/>
      <c r="E68" s="138"/>
      <c r="F68" s="139"/>
      <c r="G68" s="139"/>
      <c r="H68" s="140"/>
      <c r="I68" s="140"/>
      <c r="J68" s="140"/>
      <c r="K68" s="140"/>
      <c r="L68" s="123"/>
      <c r="M68" s="442" t="s">
        <v>185</v>
      </c>
      <c r="N68" s="443"/>
      <c r="S68" s="2"/>
    </row>
    <row r="69" spans="2:19" ht="15" customHeight="1" x14ac:dyDescent="0.25">
      <c r="B69" s="460"/>
      <c r="C69" s="458"/>
      <c r="D69" s="459"/>
      <c r="E69" s="138"/>
      <c r="F69" s="139"/>
      <c r="G69" s="139"/>
      <c r="H69" s="140"/>
      <c r="I69" s="140"/>
      <c r="J69" s="140"/>
      <c r="K69" s="140"/>
      <c r="L69" s="141"/>
      <c r="M69" s="442" t="s">
        <v>188</v>
      </c>
      <c r="N69" s="443"/>
      <c r="S69" s="2"/>
    </row>
    <row r="70" spans="2:19" x14ac:dyDescent="0.2">
      <c r="B70" s="444" t="s">
        <v>216</v>
      </c>
      <c r="C70" s="445"/>
      <c r="D70" s="446"/>
      <c r="E70" s="142"/>
      <c r="L70" s="123"/>
      <c r="M70" s="44"/>
      <c r="N70" s="123"/>
      <c r="S70" s="2"/>
    </row>
    <row r="71" spans="2:19" ht="34.5" customHeight="1" thickBot="1" x14ac:dyDescent="0.25">
      <c r="B71" s="447"/>
      <c r="C71" s="448"/>
      <c r="D71" s="449"/>
      <c r="E71" s="143"/>
      <c r="F71" s="144"/>
      <c r="G71" s="40"/>
      <c r="H71" s="40"/>
      <c r="I71" s="40"/>
      <c r="J71" s="40"/>
      <c r="K71" s="40"/>
      <c r="L71" s="41"/>
      <c r="M71" s="39"/>
      <c r="N71" s="41"/>
      <c r="S71" s="2"/>
    </row>
    <row r="72" spans="2:19" x14ac:dyDescent="0.2">
      <c r="S72" s="2"/>
    </row>
    <row r="73" spans="2:19" ht="13.5" customHeight="1" x14ac:dyDescent="0.2">
      <c r="S73" s="2"/>
    </row>
    <row r="74" spans="2:19" x14ac:dyDescent="0.2">
      <c r="S74" s="2"/>
    </row>
    <row r="75" spans="2:19" ht="15.75" x14ac:dyDescent="0.25">
      <c r="I75" s="188"/>
      <c r="K75" s="154"/>
      <c r="S75" s="2"/>
    </row>
    <row r="76" spans="2:19" x14ac:dyDescent="0.2">
      <c r="H76" s="189"/>
      <c r="S76" s="2"/>
    </row>
    <row r="79" spans="2:19" ht="15.75" customHeight="1" x14ac:dyDescent="0.2"/>
    <row r="82" spans="5:6" ht="12.75" customHeight="1" x14ac:dyDescent="0.2"/>
    <row r="86" spans="5:6" ht="19.5" customHeight="1" x14ac:dyDescent="0.2"/>
    <row r="93" spans="5:6" x14ac:dyDescent="0.2">
      <c r="E93" s="2"/>
      <c r="F93" s="2"/>
    </row>
    <row r="97" spans="5:6" x14ac:dyDescent="0.2">
      <c r="E97" s="2"/>
      <c r="F97" s="2"/>
    </row>
    <row r="98" spans="5:6" ht="40.5" customHeight="1" x14ac:dyDescent="0.2">
      <c r="E98" s="2"/>
      <c r="F98" s="2"/>
    </row>
    <row r="99" spans="5:6" x14ac:dyDescent="0.2">
      <c r="E99" s="2"/>
      <c r="F99" s="2"/>
    </row>
    <row r="100" spans="5:6" x14ac:dyDescent="0.2">
      <c r="E100" s="2"/>
      <c r="F100" s="2"/>
    </row>
    <row r="101" spans="5:6" x14ac:dyDescent="0.2">
      <c r="E101" s="2"/>
      <c r="F101" s="2"/>
    </row>
    <row r="102" spans="5:6" x14ac:dyDescent="0.2">
      <c r="E102" s="2"/>
      <c r="F102" s="2"/>
    </row>
    <row r="103" spans="5:6" x14ac:dyDescent="0.2">
      <c r="E103" s="2"/>
      <c r="F103" s="2"/>
    </row>
  </sheetData>
  <mergeCells count="43">
    <mergeCell ref="M45:N45"/>
    <mergeCell ref="J45:L45"/>
    <mergeCell ref="I44:N44"/>
    <mergeCell ref="M62:N62"/>
    <mergeCell ref="B53:G55"/>
    <mergeCell ref="I56:N57"/>
    <mergeCell ref="I47:J47"/>
    <mergeCell ref="I48:J48"/>
    <mergeCell ref="I58:N58"/>
    <mergeCell ref="M61:N61"/>
    <mergeCell ref="C5:C6"/>
    <mergeCell ref="D5:D6"/>
    <mergeCell ref="E5:E6"/>
    <mergeCell ref="F5:F6"/>
    <mergeCell ref="G5:G6"/>
    <mergeCell ref="B15:G16"/>
    <mergeCell ref="I19:N19"/>
    <mergeCell ref="B18:N18"/>
    <mergeCell ref="B43:E43"/>
    <mergeCell ref="B20:E20"/>
    <mergeCell ref="B19:G19"/>
    <mergeCell ref="C23:C24"/>
    <mergeCell ref="D23:D24"/>
    <mergeCell ref="E23:E24"/>
    <mergeCell ref="F23:F24"/>
    <mergeCell ref="G23:G24"/>
    <mergeCell ref="I42:N42"/>
    <mergeCell ref="M69:N69"/>
    <mergeCell ref="B70:D71"/>
    <mergeCell ref="C59:D62"/>
    <mergeCell ref="C63:D67"/>
    <mergeCell ref="B68:D69"/>
    <mergeCell ref="E59:L59"/>
    <mergeCell ref="M59:N60"/>
    <mergeCell ref="J60:L62"/>
    <mergeCell ref="G60:I62"/>
    <mergeCell ref="E60:F62"/>
    <mergeCell ref="M67:N67"/>
    <mergeCell ref="M68:N68"/>
    <mergeCell ref="M66:N66"/>
    <mergeCell ref="M63:N63"/>
    <mergeCell ref="M64:N64"/>
    <mergeCell ref="M65:N65"/>
  </mergeCells>
  <phoneticPr fontId="0" type="noConversion"/>
  <printOptions horizontalCentered="1"/>
  <pageMargins left="0.25" right="0.25" top="0.25" bottom="0.25" header="0.3" footer="0.3"/>
  <pageSetup scale="48" orientation="portrait" r:id="rId1"/>
  <headerFooter alignWithMargins="0"/>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Rate Summary</vt:lpstr>
      <vt:lpstr>Current Rate Sheet</vt:lpstr>
      <vt:lpstr>'Current Rate Sheet'!Print_Area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Tess Garrison</dc:creator>
  <cp:lastModifiedBy>Garrison, Tess</cp:lastModifiedBy>
  <cp:lastPrinted>2024-01-15T22:00:04Z</cp:lastPrinted>
  <dcterms:created xsi:type="dcterms:W3CDTF">2008-02-29T23:35:03Z</dcterms:created>
  <dcterms:modified xsi:type="dcterms:W3CDTF">2025-04-30T18:09:12Z</dcterms:modified>
</cp:coreProperties>
</file>